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https://olosk-my.sharepoint.com/personal/sramova_olo_sk/Documents/Dokumenty/03 PT §117 -ZVO 2019/10_10_2020 Opláštenie budovy OLO_Ivanská cesta/VÝZVA JOSEPHYNA/"/>
    </mc:Choice>
  </mc:AlternateContent>
  <xr:revisionPtr revIDLastSave="48" documentId="11_3A908CE6770266464B17E66E23EC27687E61E466" xr6:coauthVersionLast="45" xr6:coauthVersionMax="45" xr10:uidLastSave="{BBCBA563-9EB3-4602-A386-CBC281C5F7A9}"/>
  <bookViews>
    <workbookView xWindow="-120" yWindow="-120" windowWidth="29040" windowHeight="15840" activeTab="1" xr2:uid="{00000000-000D-0000-FFFF-FFFF00000000}"/>
  </bookViews>
  <sheets>
    <sheet name="Zadanie" sheetId="1" r:id="rId1"/>
    <sheet name="ELI" sheetId="3" r:id="rId2"/>
    <sheet name="ZTI" sheetId="4" r:id="rId3"/>
    <sheet name="Figury" sheetId="2" r:id="rId4"/>
  </sheets>
  <definedNames>
    <definedName name="_FilterDatabase" hidden="1">#REF!</definedName>
    <definedName name="fakt1R">#REF!</definedName>
    <definedName name="_xlnm.Print_Titles" localSheetId="1">ELI!$1:$1</definedName>
    <definedName name="_xlnm.Print_Titles" localSheetId="3">Figury!$8:$10</definedName>
    <definedName name="_xlnm.Print_Titles" localSheetId="0">Zadanie!$10:$12</definedName>
    <definedName name="_xlnm.Print_Titles" localSheetId="2">ZTI!$1:$12</definedName>
    <definedName name="_xlnm.Print_Area" localSheetId="1">ELI!$A:$H</definedName>
    <definedName name="_xlnm.Print_Area" localSheetId="3">Figury!$A:$D</definedName>
    <definedName name="_xlnm.Print_Area" localSheetId="0">Zadanie!$A:$O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5" i="4" l="1"/>
  <c r="G83" i="4"/>
  <c r="G81" i="4"/>
  <c r="G79" i="4"/>
  <c r="G77" i="4"/>
  <c r="G75" i="4"/>
  <c r="G73" i="4"/>
  <c r="G71" i="4"/>
  <c r="G70" i="4"/>
  <c r="G69" i="4"/>
  <c r="G68" i="4"/>
  <c r="G67" i="4"/>
  <c r="G66" i="4"/>
  <c r="G65" i="4"/>
  <c r="G64" i="4"/>
  <c r="G63" i="4"/>
  <c r="G61" i="4"/>
  <c r="G60" i="4"/>
  <c r="G59" i="4"/>
  <c r="G58" i="4"/>
  <c r="G57" i="4"/>
  <c r="G56" i="4"/>
  <c r="G55" i="4"/>
  <c r="G54" i="4"/>
  <c r="G51" i="4"/>
  <c r="G49" i="4"/>
  <c r="G44" i="4"/>
  <c r="G39" i="4"/>
  <c r="G37" i="4"/>
  <c r="G35" i="4"/>
  <c r="G30" i="4"/>
  <c r="G29" i="4"/>
  <c r="G25" i="4"/>
  <c r="G23" i="4"/>
  <c r="G19" i="4"/>
  <c r="G17" i="4"/>
  <c r="G15" i="4"/>
  <c r="F30" i="3"/>
  <c r="H30" i="3"/>
  <c r="F31" i="3"/>
  <c r="H31" i="3"/>
  <c r="F32" i="3"/>
  <c r="H32" i="3"/>
  <c r="F33" i="3"/>
  <c r="H33" i="3"/>
  <c r="F34" i="3"/>
  <c r="H34" i="3"/>
  <c r="F35" i="3"/>
  <c r="H35" i="3"/>
  <c r="F36" i="3"/>
  <c r="H36" i="3"/>
  <c r="F37" i="3"/>
  <c r="H37" i="3"/>
  <c r="F38" i="3"/>
  <c r="H38" i="3"/>
  <c r="F39" i="3"/>
  <c r="H39" i="3"/>
  <c r="F40" i="3"/>
  <c r="H40" i="3"/>
  <c r="F41" i="3"/>
  <c r="H41" i="3"/>
  <c r="F42" i="3"/>
  <c r="H42" i="3"/>
  <c r="F43" i="3"/>
  <c r="H43" i="3"/>
  <c r="F44" i="3"/>
  <c r="H44" i="3"/>
  <c r="F45" i="3"/>
  <c r="H45" i="3"/>
  <c r="F46" i="3"/>
  <c r="H46" i="3"/>
  <c r="F47" i="3"/>
  <c r="H47" i="3"/>
  <c r="F48" i="3"/>
  <c r="H48" i="3"/>
  <c r="F49" i="3"/>
  <c r="H49" i="3"/>
  <c r="F50" i="3"/>
  <c r="H50" i="3"/>
  <c r="F51" i="3"/>
  <c r="H51" i="3"/>
  <c r="F52" i="3"/>
  <c r="H52" i="3"/>
  <c r="F53" i="3"/>
  <c r="H53" i="3"/>
  <c r="F54" i="3"/>
  <c r="H54" i="3"/>
  <c r="F56" i="3"/>
  <c r="H56" i="3"/>
  <c r="F57" i="3"/>
  <c r="H57" i="3"/>
  <c r="F62" i="3"/>
  <c r="H63" i="3"/>
  <c r="H64" i="3"/>
  <c r="D10" i="1"/>
  <c r="H16" i="1"/>
  <c r="J16" i="1"/>
  <c r="N16" i="1"/>
  <c r="N31" i="1" s="1"/>
  <c r="H19" i="1"/>
  <c r="J19" i="1"/>
  <c r="H21" i="1"/>
  <c r="J21" i="1"/>
  <c r="H22" i="1"/>
  <c r="J22" i="1"/>
  <c r="H24" i="1"/>
  <c r="J24" i="1"/>
  <c r="H25" i="1"/>
  <c r="J25" i="1"/>
  <c r="H27" i="1"/>
  <c r="J27" i="1"/>
  <c r="H29" i="1"/>
  <c r="J29" i="1"/>
  <c r="I31" i="1"/>
  <c r="L31" i="1"/>
  <c r="W31" i="1"/>
  <c r="H34" i="1"/>
  <c r="H38" i="1" s="1"/>
  <c r="J34" i="1"/>
  <c r="L34" i="1"/>
  <c r="I36" i="1"/>
  <c r="I38" i="1" s="1"/>
  <c r="J36" i="1"/>
  <c r="L36" i="1"/>
  <c r="L38" i="1"/>
  <c r="N38" i="1"/>
  <c r="W38" i="1"/>
  <c r="H41" i="1"/>
  <c r="J41" i="1"/>
  <c r="L41" i="1"/>
  <c r="H45" i="1"/>
  <c r="J45" i="1"/>
  <c r="L45" i="1"/>
  <c r="H47" i="1"/>
  <c r="J47" i="1"/>
  <c r="L47" i="1"/>
  <c r="H49" i="1"/>
  <c r="J49" i="1"/>
  <c r="L49" i="1"/>
  <c r="H52" i="1"/>
  <c r="J52" i="1"/>
  <c r="L52" i="1"/>
  <c r="H54" i="1"/>
  <c r="J54" i="1"/>
  <c r="L54" i="1"/>
  <c r="H56" i="1"/>
  <c r="J56" i="1"/>
  <c r="L56" i="1"/>
  <c r="H58" i="1"/>
  <c r="J58" i="1"/>
  <c r="L58" i="1"/>
  <c r="H61" i="1"/>
  <c r="J61" i="1"/>
  <c r="L61" i="1"/>
  <c r="H63" i="1"/>
  <c r="J63" i="1"/>
  <c r="L63" i="1"/>
  <c r="H65" i="1"/>
  <c r="J65" i="1"/>
  <c r="L65" i="1"/>
  <c r="H67" i="1"/>
  <c r="I69" i="1"/>
  <c r="N69" i="1"/>
  <c r="W69" i="1"/>
  <c r="H72" i="1"/>
  <c r="J72" i="1"/>
  <c r="J75" i="1" s="1"/>
  <c r="E75" i="1" s="1"/>
  <c r="L72" i="1"/>
  <c r="L75" i="1" s="1"/>
  <c r="H75" i="1"/>
  <c r="I75" i="1"/>
  <c r="N75" i="1"/>
  <c r="W75" i="1"/>
  <c r="W112" i="1" s="1"/>
  <c r="H78" i="1"/>
  <c r="J78" i="1"/>
  <c r="L78" i="1"/>
  <c r="I79" i="1"/>
  <c r="J79" i="1"/>
  <c r="L79" i="1"/>
  <c r="H81" i="1"/>
  <c r="J81" i="1"/>
  <c r="L81" i="1"/>
  <c r="I82" i="1"/>
  <c r="J82" i="1"/>
  <c r="L82" i="1"/>
  <c r="H84" i="1"/>
  <c r="J84" i="1"/>
  <c r="L84" i="1"/>
  <c r="H87" i="1"/>
  <c r="J87" i="1"/>
  <c r="L87" i="1"/>
  <c r="H90" i="1"/>
  <c r="J90" i="1"/>
  <c r="H93" i="1"/>
  <c r="J93" i="1"/>
  <c r="N93" i="1"/>
  <c r="H97" i="1"/>
  <c r="J97" i="1"/>
  <c r="N97" i="1"/>
  <c r="H101" i="1"/>
  <c r="J101" i="1"/>
  <c r="N101" i="1"/>
  <c r="H103" i="1"/>
  <c r="J103" i="1"/>
  <c r="H104" i="1"/>
  <c r="J104" i="1"/>
  <c r="H106" i="1"/>
  <c r="J106" i="1"/>
  <c r="H107" i="1"/>
  <c r="J107" i="1"/>
  <c r="H109" i="1"/>
  <c r="J109" i="1"/>
  <c r="W110" i="1"/>
  <c r="L116" i="1"/>
  <c r="I117" i="1"/>
  <c r="L117" i="1"/>
  <c r="N117" i="1"/>
  <c r="W117" i="1"/>
  <c r="H120" i="1"/>
  <c r="H128" i="1" s="1"/>
  <c r="J120" i="1"/>
  <c r="L120" i="1"/>
  <c r="H122" i="1"/>
  <c r="J122" i="1"/>
  <c r="N122" i="1"/>
  <c r="H124" i="1"/>
  <c r="J124" i="1"/>
  <c r="L124" i="1"/>
  <c r="H125" i="1"/>
  <c r="J125" i="1"/>
  <c r="N125" i="1"/>
  <c r="H127" i="1"/>
  <c r="J127" i="1"/>
  <c r="I128" i="1"/>
  <c r="L128" i="1"/>
  <c r="N128" i="1"/>
  <c r="W128" i="1"/>
  <c r="H131" i="1"/>
  <c r="J131" i="1"/>
  <c r="N131" i="1"/>
  <c r="N185" i="1" s="1"/>
  <c r="N187" i="1" s="1"/>
  <c r="H133" i="1"/>
  <c r="J133" i="1"/>
  <c r="L133" i="1"/>
  <c r="N133" i="1"/>
  <c r="H135" i="1"/>
  <c r="J135" i="1"/>
  <c r="L135" i="1"/>
  <c r="H136" i="1"/>
  <c r="J136" i="1"/>
  <c r="L136" i="1"/>
  <c r="H139" i="1"/>
  <c r="J139" i="1"/>
  <c r="L139" i="1"/>
  <c r="H141" i="1"/>
  <c r="J141" i="1"/>
  <c r="L141" i="1"/>
  <c r="H143" i="1"/>
  <c r="J143" i="1"/>
  <c r="L143" i="1"/>
  <c r="H146" i="1"/>
  <c r="J146" i="1"/>
  <c r="L146" i="1"/>
  <c r="H149" i="1"/>
  <c r="J149" i="1"/>
  <c r="L149" i="1"/>
  <c r="H151" i="1"/>
  <c r="J151" i="1"/>
  <c r="L151" i="1"/>
  <c r="H153" i="1"/>
  <c r="J153" i="1"/>
  <c r="L153" i="1"/>
  <c r="H156" i="1"/>
  <c r="J156" i="1"/>
  <c r="L156" i="1"/>
  <c r="H158" i="1"/>
  <c r="J158" i="1"/>
  <c r="L158" i="1"/>
  <c r="H160" i="1"/>
  <c r="J160" i="1"/>
  <c r="L160" i="1"/>
  <c r="H164" i="1"/>
  <c r="J164" i="1"/>
  <c r="L164" i="1"/>
  <c r="H167" i="1"/>
  <c r="J167" i="1"/>
  <c r="L167" i="1"/>
  <c r="H169" i="1"/>
  <c r="J169" i="1"/>
  <c r="L169" i="1"/>
  <c r="H171" i="1"/>
  <c r="J171" i="1"/>
  <c r="L171" i="1"/>
  <c r="H174" i="1"/>
  <c r="J174" i="1"/>
  <c r="L174" i="1"/>
  <c r="H177" i="1"/>
  <c r="J177" i="1"/>
  <c r="L177" i="1"/>
  <c r="H179" i="1"/>
  <c r="J179" i="1"/>
  <c r="L179" i="1"/>
  <c r="H180" i="1"/>
  <c r="J180" i="1"/>
  <c r="L180" i="1"/>
  <c r="H181" i="1"/>
  <c r="J181" i="1"/>
  <c r="L181" i="1"/>
  <c r="H182" i="1"/>
  <c r="J182" i="1"/>
  <c r="L182" i="1"/>
  <c r="J183" i="1"/>
  <c r="L183" i="1"/>
  <c r="H184" i="1"/>
  <c r="J184" i="1"/>
  <c r="I185" i="1"/>
  <c r="I187" i="1" s="1"/>
  <c r="W185" i="1"/>
  <c r="I192" i="1"/>
  <c r="I194" i="1" s="1"/>
  <c r="L192" i="1"/>
  <c r="N192" i="1"/>
  <c r="N194" i="1" s="1"/>
  <c r="W192" i="1"/>
  <c r="W194" i="1" s="1"/>
  <c r="L194" i="1"/>
  <c r="L185" i="1" l="1"/>
  <c r="L187" i="1" s="1"/>
  <c r="L69" i="1"/>
  <c r="J128" i="1"/>
  <c r="E128" i="1" s="1"/>
  <c r="W187" i="1"/>
  <c r="N110" i="1"/>
  <c r="N112" i="1" s="1"/>
  <c r="N196" i="1" s="1"/>
  <c r="L110" i="1"/>
  <c r="I110" i="1"/>
  <c r="J110" i="1"/>
  <c r="E110" i="1" s="1"/>
  <c r="H69" i="1"/>
  <c r="J69" i="1"/>
  <c r="E69" i="1" s="1"/>
  <c r="H110" i="1"/>
  <c r="J38" i="1"/>
  <c r="E38" i="1" s="1"/>
  <c r="H31" i="1"/>
  <c r="J31" i="1"/>
  <c r="W196" i="1"/>
  <c r="E31" i="1"/>
  <c r="I112" i="1"/>
  <c r="I196" i="1" s="1"/>
  <c r="H112" i="1"/>
  <c r="L112" i="1"/>
  <c r="L196" i="1" s="1"/>
  <c r="G62" i="3"/>
  <c r="H62" i="3" s="1"/>
  <c r="H66" i="3" s="1"/>
  <c r="G86" i="4"/>
  <c r="G116" i="1" s="1"/>
  <c r="H116" i="1" s="1"/>
  <c r="H117" i="1" s="1"/>
  <c r="H187" i="1" s="1"/>
  <c r="J185" i="1"/>
  <c r="E185" i="1" s="1"/>
  <c r="E64" i="3"/>
  <c r="F64" i="3" s="1"/>
  <c r="E63" i="3"/>
  <c r="F63" i="3" s="1"/>
  <c r="F66" i="3" s="1"/>
  <c r="J116" i="1" l="1"/>
  <c r="J117" i="1" s="1"/>
  <c r="E117" i="1" s="1"/>
  <c r="J112" i="1"/>
  <c r="E112" i="1" s="1"/>
  <c r="E68" i="3"/>
  <c r="E17" i="3" s="1"/>
  <c r="E22" i="3" s="1"/>
  <c r="E23" i="3" s="1"/>
  <c r="G191" i="1" l="1"/>
  <c r="H191" i="1" s="1"/>
  <c r="H192" i="1" s="1"/>
  <c r="H194" i="1" s="1"/>
  <c r="H196" i="1" s="1"/>
  <c r="J187" i="1"/>
  <c r="E187" i="1" s="1"/>
  <c r="J191" i="1" l="1"/>
  <c r="J192" i="1" s="1"/>
  <c r="J194" i="1" s="1"/>
  <c r="E192" i="1" l="1"/>
  <c r="E194" i="1"/>
  <c r="J196" i="1"/>
  <c r="E196" i="1" s="1"/>
</calcChain>
</file>

<file path=xl/sharedStrings.xml><?xml version="1.0" encoding="utf-8"?>
<sst xmlns="http://schemas.openxmlformats.org/spreadsheetml/2006/main" count="1038" uniqueCount="535">
  <si>
    <t xml:space="preserve">Odberateľ: </t>
  </si>
  <si>
    <t xml:space="preserve">Spracoval:  R. Matejovič                                       </t>
  </si>
  <si>
    <t>V module</t>
  </si>
  <si>
    <t>Hlavička1</t>
  </si>
  <si>
    <t>Mena</t>
  </si>
  <si>
    <t>Hlavička2</t>
  </si>
  <si>
    <t>Obdobie</t>
  </si>
  <si>
    <t xml:space="preserve">Projektant: </t>
  </si>
  <si>
    <t xml:space="preserve">JKSO : </t>
  </si>
  <si>
    <t>Rozpočet</t>
  </si>
  <si>
    <t>Prehľad rozpočtových nákladov v</t>
  </si>
  <si>
    <t>EUR</t>
  </si>
  <si>
    <t xml:space="preserve">Dodávateľ: </t>
  </si>
  <si>
    <t>Dátum: 08.04.2020</t>
  </si>
  <si>
    <t>Čerpanie</t>
  </si>
  <si>
    <t>Súpis vykonaných prác a dodávok v</t>
  </si>
  <si>
    <t>za obdobie</t>
  </si>
  <si>
    <t>Mesiac 2011</t>
  </si>
  <si>
    <t>VK</t>
  </si>
  <si>
    <t>Prehľad kalkulovaných nákladov v</t>
  </si>
  <si>
    <t>Stavba : Areál OLO-Oceľová hala Jeseník - opláštenie budovy</t>
  </si>
  <si>
    <t>VF</t>
  </si>
  <si>
    <t>Objekt : Oceľová hala Jeseník - stavebné riešenie</t>
  </si>
  <si>
    <t>Róbert Matejovič</t>
  </si>
  <si>
    <t>Por.</t>
  </si>
  <si>
    <t>Kód</t>
  </si>
  <si>
    <t>Kód položky</t>
  </si>
  <si>
    <t>Popis položky, stavebného dielu, remesla,</t>
  </si>
  <si>
    <t>Množstvo</t>
  </si>
  <si>
    <t>Merná</t>
  </si>
  <si>
    <t>Jednotková</t>
  </si>
  <si>
    <t>Konštrukcie</t>
  </si>
  <si>
    <t>Špecifikovaný</t>
  </si>
  <si>
    <t>Spolu</t>
  </si>
  <si>
    <t>Hmotnosť v tonách</t>
  </si>
  <si>
    <t>Suť v tonách</t>
  </si>
  <si>
    <t>DPH</t>
  </si>
  <si>
    <t>Pozícia</t>
  </si>
  <si>
    <t>Vyňatý</t>
  </si>
  <si>
    <t>Vysoká sadzba</t>
  </si>
  <si>
    <t>Typ</t>
  </si>
  <si>
    <t>Nh</t>
  </si>
  <si>
    <t>X</t>
  </si>
  <si>
    <t>Y</t>
  </si>
  <si>
    <t>Klasifikácia</t>
  </si>
  <si>
    <t>Katalógové</t>
  </si>
  <si>
    <t>číslo</t>
  </si>
  <si>
    <t>cen.</t>
  </si>
  <si>
    <t>výkaz-výmer</t>
  </si>
  <si>
    <t>výmera</t>
  </si>
  <si>
    <t>jednotka</t>
  </si>
  <si>
    <t>cena</t>
  </si>
  <si>
    <t>materiál</t>
  </si>
  <si>
    <t>%</t>
  </si>
  <si>
    <t>rozpočtované</t>
  </si>
  <si>
    <t>od začiatku</t>
  </si>
  <si>
    <t>dodatok</t>
  </si>
  <si>
    <t>z režimu stavba</t>
  </si>
  <si>
    <t>DPH ( materiál )</t>
  </si>
  <si>
    <t>položky</t>
  </si>
  <si>
    <t>produkcie</t>
  </si>
  <si>
    <t>Ceny</t>
  </si>
  <si>
    <t>PRÁCE A DODÁVKY HSV</t>
  </si>
  <si>
    <t>1 - ZEMNE PRÁCE</t>
  </si>
  <si>
    <t>221</t>
  </si>
  <si>
    <t xml:space="preserve">11310-7141   </t>
  </si>
  <si>
    <t>Odstránenie podkladov alebo krytov živičných hr. do 50 mm, do 200 m2</t>
  </si>
  <si>
    <t>m2</t>
  </si>
  <si>
    <t xml:space="preserve">                    </t>
  </si>
  <si>
    <t>E</t>
  </si>
  <si>
    <t>45.11.11</t>
  </si>
  <si>
    <t>"BP2"    12,61 =   12.610</t>
  </si>
  <si>
    <t>a</t>
  </si>
  <si>
    <t>"BP6"    6,47 =   6.470</t>
  </si>
  <si>
    <t>272</t>
  </si>
  <si>
    <t xml:space="preserve">13220-1101   </t>
  </si>
  <si>
    <t>Hĺbenie rýh šírka do 60 cm v horn. tr. 3 do 100 m3</t>
  </si>
  <si>
    <t>m3</t>
  </si>
  <si>
    <t>45.11.21</t>
  </si>
  <si>
    <t>"BP4"    14,95*0,5 =   7.475</t>
  </si>
  <si>
    <t xml:space="preserve">13220-1109   </t>
  </si>
  <si>
    <t>Príplatok za lepivosť horniny tr. 3 v rýhach š. do 60 cm</t>
  </si>
  <si>
    <t xml:space="preserve">13220-1200   </t>
  </si>
  <si>
    <t>Hĺbenie rýh šírka do 2 m v horn. tr. 3 nad 100 m3</t>
  </si>
  <si>
    <t>45.11.24</t>
  </si>
  <si>
    <t>"BP5"    24,92*1,05*0,2 =   5.233</t>
  </si>
  <si>
    <t xml:space="preserve">13220-1209   </t>
  </si>
  <si>
    <t>Príplatok za lepivosť horniny tr.3 v rýhach š. do 200 cm</t>
  </si>
  <si>
    <t xml:space="preserve">16270-1105   </t>
  </si>
  <si>
    <t>Vodorovné premiestnenie výkopu do 10000 m horn. tr. 1-4</t>
  </si>
  <si>
    <t>7,475+5,233 =   12.708</t>
  </si>
  <si>
    <t xml:space="preserve">16270-1109   </t>
  </si>
  <si>
    <t>Príplatok za každých ďalších 1000 m nad 10000 m horn. tr. 1-4</t>
  </si>
  <si>
    <t>(7,475+5,233)*20 =   254.160</t>
  </si>
  <si>
    <t>001</t>
  </si>
  <si>
    <t xml:space="preserve">17410-PC01   </t>
  </si>
  <si>
    <t>Poplatok za skládku zeminy</t>
  </si>
  <si>
    <t xml:space="preserve">1 - ZEMNE PRÁCE  spolu: </t>
  </si>
  <si>
    <t>2 - ZÁKLADY</t>
  </si>
  <si>
    <t>002</t>
  </si>
  <si>
    <t xml:space="preserve">28997-01101  </t>
  </si>
  <si>
    <t>Vrstva z geotextílie alebo fólie</t>
  </si>
  <si>
    <t>45.25.21</t>
  </si>
  <si>
    <t>24,92*0,994 =   24.770</t>
  </si>
  <si>
    <t>MAT</t>
  </si>
  <si>
    <t xml:space="preserve">693 -4       </t>
  </si>
  <si>
    <t>Separačná geotextília</t>
  </si>
  <si>
    <t>D</t>
  </si>
  <si>
    <t xml:space="preserve">  .  .  </t>
  </si>
  <si>
    <t>24,92*0,994*1,2 =   29.725</t>
  </si>
  <si>
    <t xml:space="preserve">2 - ZÁKLADY  spolu: </t>
  </si>
  <si>
    <t>5 - KOMUNIKÁCIE</t>
  </si>
  <si>
    <t xml:space="preserve">56483-1111   </t>
  </si>
  <si>
    <t>Podklad zo štrkodrte hr. 100 mm</t>
  </si>
  <si>
    <t>45.23.11</t>
  </si>
  <si>
    <t>"pod žľabom"    24,92*0,676 =   16.846</t>
  </si>
  <si>
    <t>"jama"    3,1*2,0 =   6.200</t>
  </si>
  <si>
    <t>"spodná koľajnica brány"    23,1*0,22 =   5.082</t>
  </si>
  <si>
    <t xml:space="preserve">56486-1114   </t>
  </si>
  <si>
    <t>Podklad zo štrkodrte hr. 230 mm</t>
  </si>
  <si>
    <t>"plocha vedľa pref. žľabu"    24,92*0,994 =   24.770</t>
  </si>
  <si>
    <t xml:space="preserve">56712-1322   </t>
  </si>
  <si>
    <t>Podklad z prostého betónu tr. C 25/30 hr. 120 mm</t>
  </si>
  <si>
    <t xml:space="preserve">56712-21111  </t>
  </si>
  <si>
    <t>Podklad z kameniva spevn. cementom KZC 1, hr. 100 mm</t>
  </si>
  <si>
    <t>"BP10"  56*0,15 =   5.600</t>
  </si>
  <si>
    <t xml:space="preserve">56712-2114   </t>
  </si>
  <si>
    <t>Podklad z kameniva spevn. cementom KZC 1, hr. 150 mm</t>
  </si>
  <si>
    <t xml:space="preserve">57294-2111   </t>
  </si>
  <si>
    <t>Vyspravenie krytov vozov. po prekopoch liatym asfaltom hr. 20 do 40 mm</t>
  </si>
  <si>
    <t>"oprava podlahy haly"    60,6 =   60.600</t>
  </si>
  <si>
    <t xml:space="preserve">57311-1113   </t>
  </si>
  <si>
    <t>Postrek živ. infiltračný s posypom kam. z asfaltu 1,5 kg/m2</t>
  </si>
  <si>
    <t>45.23.12</t>
  </si>
  <si>
    <t xml:space="preserve">57323-1111   </t>
  </si>
  <si>
    <t>Postrek živičný spojovací z cestnej emulzie 0,5-0,8 kg/m2</t>
  </si>
  <si>
    <t>"plocha vedľa pref. žľabu"    24,92*0,994*2 =   49.541</t>
  </si>
  <si>
    <t xml:space="preserve">57712-3111   </t>
  </si>
  <si>
    <t>Asfaltový betón AC 8 (ABJ I) hr. 30 mm, š. do 3 m</t>
  </si>
  <si>
    <t xml:space="preserve">57713-4111   </t>
  </si>
  <si>
    <t>Asfaltový betón AC 11 (ABS I) hr. 40 mm, š. do 3 m</t>
  </si>
  <si>
    <t xml:space="preserve">57714-5112   </t>
  </si>
  <si>
    <t>Asfaltový betón AC 16 (ABH I) vrstva ložná hr. 50 mm, š. do 3 m</t>
  </si>
  <si>
    <t xml:space="preserve">58112-1416   </t>
  </si>
  <si>
    <t xml:space="preserve">Kryt cementobetonový vozoviek skupiny CB IV hr. 150 mm                                                                  </t>
  </si>
  <si>
    <t xml:space="preserve">m2      </t>
  </si>
  <si>
    <t>011</t>
  </si>
  <si>
    <t xml:space="preserve">27336-2021   </t>
  </si>
  <si>
    <t xml:space="preserve">Výstuž základových dosiek zo zvarovaných sietí KARI                                                                     </t>
  </si>
  <si>
    <t xml:space="preserve">t      </t>
  </si>
  <si>
    <t xml:space="preserve">5 - KOMUNIKÁCIE  spolu: </t>
  </si>
  <si>
    <t>6 - ÚPRAVY POVRCHOV, PODLAHY, VÝPLNE</t>
  </si>
  <si>
    <t xml:space="preserve">63131-5651   </t>
  </si>
  <si>
    <t>Mazanina z betónu prostého tr.C 20/25 hr. nad 120 do 240 mm</t>
  </si>
  <si>
    <t>"bet. lôžko pod žľabom"    24,92*0,676*0,15 =   2.527</t>
  </si>
  <si>
    <t>"jama-podkladný betón"    3,1*2,2*0,2 =   1.364</t>
  </si>
  <si>
    <t xml:space="preserve">6 - ÚPRAVY POVRCHOV, PODLAHY, VÝPLNE  spolu: </t>
  </si>
  <si>
    <t>9 - OSTATNÉ KONŠTRUKCIE A PRÁCE</t>
  </si>
  <si>
    <t xml:space="preserve">91786-2111   </t>
  </si>
  <si>
    <t>Osad. chodník. obrubníka betón. stojatého s oporou do lôžka z betónu</t>
  </si>
  <si>
    <t>m</t>
  </si>
  <si>
    <t xml:space="preserve">592 174500   </t>
  </si>
  <si>
    <t>Obrubník chodníkový ABO 1-15 100x15x30</t>
  </si>
  <si>
    <t>kus</t>
  </si>
  <si>
    <t>26.61.11</t>
  </si>
  <si>
    <t>24,92*1,01 =   25.169</t>
  </si>
  <si>
    <t xml:space="preserve">91786-21112  </t>
  </si>
  <si>
    <t>Osadenie TBM 1-60 u do lôžka z betónu</t>
  </si>
  <si>
    <t xml:space="preserve">592 -6       </t>
  </si>
  <si>
    <t>Žľab TBM 1-60</t>
  </si>
  <si>
    <t>(24,92/0,33)*1,01 =   76.270</t>
  </si>
  <si>
    <t xml:space="preserve">91973-4220   </t>
  </si>
  <si>
    <t>Rezanie stávajúceho betónového krytu alebo podkladu hr. nad 19 do 20 cm</t>
  </si>
  <si>
    <t>"BP6"    (23,1+0,22)*2 =   46.640</t>
  </si>
  <si>
    <t>"BP10"  (7+8)*2 =  30.000</t>
  </si>
  <si>
    <t xml:space="preserve">91973-5111   </t>
  </si>
  <si>
    <t>Rezanie stávajúceho živičného krytu alebo podkladu hr. do 50 mm</t>
  </si>
  <si>
    <t>"BP2"    86,24 =   86.240</t>
  </si>
  <si>
    <t>"BP6"    23,1*0,22 =   5.082</t>
  </si>
  <si>
    <t xml:space="preserve">95290-1411   </t>
  </si>
  <si>
    <t>Vyčistenie ostatných objektov</t>
  </si>
  <si>
    <t>45.45.13</t>
  </si>
  <si>
    <t>"BP1"    322,5 =   322.500</t>
  </si>
  <si>
    <t>"BP10"  56,0 =  56.000</t>
  </si>
  <si>
    <t>013</t>
  </si>
  <si>
    <t xml:space="preserve">96504-2241   </t>
  </si>
  <si>
    <t>Búr. podkl. betón alebo liat. asfalt hr. nad 10 cm nad 4 m2</t>
  </si>
  <si>
    <t>"BP5"    26,17*0,2 =   5.234</t>
  </si>
  <si>
    <t>"BP6"    23,1*0,22*0,2 =   1.016</t>
  </si>
  <si>
    <t>"BP10"  56*0,15 =   8.400</t>
  </si>
  <si>
    <t xml:space="preserve">96508-2923   </t>
  </si>
  <si>
    <t>Odstránenie násypov pod podlahy hr. do 10 cm nad 2 m2</t>
  </si>
  <si>
    <t>"BP5"    26,17*0,1 =   2.617</t>
  </si>
  <si>
    <t>"BP6"    23,1*0,22*0,1 =   0.508</t>
  </si>
  <si>
    <t>"BP10"  56*0,1 =   5.600</t>
  </si>
  <si>
    <t xml:space="preserve">96508-2941   </t>
  </si>
  <si>
    <t>Odstránenie násypov pod podlahy hr. nad 20 cm</t>
  </si>
  <si>
    <t>"BP3"    3,0*1,9*0,33 =   1.881</t>
  </si>
  <si>
    <t xml:space="preserve">97908-1111   </t>
  </si>
  <si>
    <t>Odvoz sute a vybúraných hmôt na skládku do 1 km</t>
  </si>
  <si>
    <t>t</t>
  </si>
  <si>
    <t xml:space="preserve">97908-1121   </t>
  </si>
  <si>
    <t>Odvoz sute a vybúraných hmôt na skládku každý ďalší 1 km</t>
  </si>
  <si>
    <t>22,829*29 =   662.041</t>
  </si>
  <si>
    <t xml:space="preserve">97908-2111   </t>
  </si>
  <si>
    <t>Vnútrostavenisková doprava sute a vybúraných hmôt do 10 m</t>
  </si>
  <si>
    <t xml:space="preserve">97908-2121   </t>
  </si>
  <si>
    <t>Vnútrost. doprava sute a vybúraných hmôt každých ďalších 5 m</t>
  </si>
  <si>
    <t>22,829*8 =   182.632</t>
  </si>
  <si>
    <t xml:space="preserve">97913-1409   </t>
  </si>
  <si>
    <t>Poplatok za ulož.a znešk.staveb.sute na vymedzených skládkach "O"-ostatný odpad</t>
  </si>
  <si>
    <t xml:space="preserve">9 - OSTATNÉ KONŠTRUKCIE A PRÁCE  spolu: </t>
  </si>
  <si>
    <t xml:space="preserve">PRÁCE A DODÁVKY HSV  spolu: </t>
  </si>
  <si>
    <t>PRÁCE A DODÁVKY PSV</t>
  </si>
  <si>
    <t>721 - Vnútorná kanalizácia</t>
  </si>
  <si>
    <t>721</t>
  </si>
  <si>
    <t xml:space="preserve">721-Z-TI     </t>
  </si>
  <si>
    <t>súbor</t>
  </si>
  <si>
    <t>I</t>
  </si>
  <si>
    <t>45.33.20</t>
  </si>
  <si>
    <t xml:space="preserve">721 - Vnútorná kanalizácia  spolu: </t>
  </si>
  <si>
    <t>764 - Konštrukcie klampiarske</t>
  </si>
  <si>
    <t>764</t>
  </si>
  <si>
    <t xml:space="preserve">76435-22031  </t>
  </si>
  <si>
    <t>Klamp. PZ pl. žľaby pododkvap. polkruh. rš 330 dl 5m-vrátane náteru</t>
  </si>
  <si>
    <t>45.22.13</t>
  </si>
  <si>
    <t>6,1+3,2 =   9.300</t>
  </si>
  <si>
    <t xml:space="preserve">76435-2810   </t>
  </si>
  <si>
    <t>Klamp. demont. žľaby polkruhové rš 330, do 30°</t>
  </si>
  <si>
    <t>"BP8"    6,1+3,2 =   9.300</t>
  </si>
  <si>
    <t xml:space="preserve">76445-42021  </t>
  </si>
  <si>
    <t>Klamp. PZ pl. rúry odpadové kruhové d-100 vrát. náteru</t>
  </si>
  <si>
    <t xml:space="preserve">76445-4801   </t>
  </si>
  <si>
    <t>Klamp. demont. rúr odpadových kruhových d-100</t>
  </si>
  <si>
    <t>"BP8"    4,5*4 =   18.000</t>
  </si>
  <si>
    <t xml:space="preserve">99876-4202   </t>
  </si>
  <si>
    <t>Presun hmôt pre klampiarske konštr. v objektoch  výšky do 12 m</t>
  </si>
  <si>
    <t xml:space="preserve">764 - Konštrukcie klampiarske  spolu: </t>
  </si>
  <si>
    <t>767 - Konštrukcie doplnk. kovové stavebné</t>
  </si>
  <si>
    <t>767</t>
  </si>
  <si>
    <t xml:space="preserve">76713-4802   </t>
  </si>
  <si>
    <t>Demontáž oplechovania stien plechmi zoskrutkovanými</t>
  </si>
  <si>
    <t>45.42.12</t>
  </si>
  <si>
    <t>"BP9"    18,3*0,6 =   10.980</t>
  </si>
  <si>
    <t xml:space="preserve">76799-6801   </t>
  </si>
  <si>
    <t>Demontáž ostatných doplnkov, do 50 kg</t>
  </si>
  <si>
    <t>kg</t>
  </si>
  <si>
    <t>"profil L50/50/5mm"    (3,1+2,0)*2*3,77 =   38.454</t>
  </si>
  <si>
    <t xml:space="preserve">76799-PC01   </t>
  </si>
  <si>
    <t>Demontáž, uloženie a spätná montáž zvislého bleskozvodu (4,5m)</t>
  </si>
  <si>
    <t xml:space="preserve">76799-PC02   </t>
  </si>
  <si>
    <t>M+D "Opláštenie 1" oceľ. prvky-stĺpiky, nosníky, kotev. platne (vrát. drobného kotv. a pomoc. mat.)</t>
  </si>
  <si>
    <t>obsahuje položky  č.1-4 na výkr. č. 08, cena vrát. povrch. úpravy</t>
  </si>
  <si>
    <t>b</t>
  </si>
  <si>
    <t>základný náter+2x vrchný syntetický náter</t>
  </si>
  <si>
    <t xml:space="preserve">76799-PC03   </t>
  </si>
  <si>
    <t>M+D "Opláštenie 1" kotviaci materiál-závitová tyč+chemická  kotva hĺ. 150mm vrát. vŕtania otv.</t>
  </si>
  <si>
    <t>tyč M15+matica+2x podložka (dĺ. 200mm)</t>
  </si>
  <si>
    <t xml:space="preserve">76799-PC04   </t>
  </si>
  <si>
    <t>M+D "Opláštenie 1" opláštenie-vlnitý plech pozink. hr. 1,0mm (vrát. drobného kotv. a pomoc. mat.)</t>
  </si>
  <si>
    <t>plocha 100,48 m2</t>
  </si>
  <si>
    <t xml:space="preserve">76799-PC05   </t>
  </si>
  <si>
    <t>M+D "Opláštenie 1" oplech. parapetu plech hladký pozink. hr. 1,0mm dĺ. 6,1m</t>
  </si>
  <si>
    <t>6,1*4 =   24.400</t>
  </si>
  <si>
    <t>vrát. pomocného a drob. kotev. materiálu</t>
  </si>
  <si>
    <t xml:space="preserve">76799-PC06   </t>
  </si>
  <si>
    <t>M+D "Opláštenie 2" oceľ. prvky-stĺpiky, nosníky, kotev. platne (vrát. drobného kotv. a pomoc. mat.)</t>
  </si>
  <si>
    <t>obsahuje položky  č.1-4 na výkr. č. 09, cena vrát. povrch. úpravy</t>
  </si>
  <si>
    <t xml:space="preserve">76799-PC07   </t>
  </si>
  <si>
    <t>M+D "Opláštenie 2" kotviaci materiál-závitová tyč+chemická  kotva hĺ. 150mm vrát. vŕtania otv.</t>
  </si>
  <si>
    <t xml:space="preserve">76799-PC08   </t>
  </si>
  <si>
    <t>M+D "Opláštenie 2" opláštenie-vlnitý plech pozink. hr. 1,0mm (vrát. drobného kotv. a pomoc. mat.)</t>
  </si>
  <si>
    <t>plocha 60,0 m2</t>
  </si>
  <si>
    <t xml:space="preserve">76799-PC09   </t>
  </si>
  <si>
    <t>M+D "Opláštenie 3" oceľ. prvky-stĺpiky, nosníky, kotev. platne (vrát. drobného kotv. a pomoc. mat.)</t>
  </si>
  <si>
    <t>obsahuje položky  č.1-4 na výkr. č. 10, cena vrát. povrch. úpravy</t>
  </si>
  <si>
    <t xml:space="preserve">76799-PC10   </t>
  </si>
  <si>
    <t>M+D "Opláštenie 3" kotviaci materiál-závitová tyč+chemická  kotva hĺ. 150mm vrát. vŕtania otv.</t>
  </si>
  <si>
    <t xml:space="preserve">76799-PC11   </t>
  </si>
  <si>
    <t>M+D "Opláštenie 3" opláštenie-vlnitý plech pozink. hr. 1,0mm (vrát. drobného kotv. a pomoc. mat.)</t>
  </si>
  <si>
    <t>plocha 23,46 m2</t>
  </si>
  <si>
    <t xml:space="preserve">76799-PC12   </t>
  </si>
  <si>
    <t>M+D "výrobok Z1-presvet. pás dĺ. 6,1m"-oceľ. časti-profily L, T (vrát. drobného kotv. a pomoc. mat.)</t>
  </si>
  <si>
    <t>"Z1-oceľ. časti"    40,89*4 =   163.560</t>
  </si>
  <si>
    <t>obsahuje položky  č.1-3 na výkr. č. 11, cena vrát. povrch. úpravy</t>
  </si>
  <si>
    <t xml:space="preserve">76799-PC13   </t>
  </si>
  <si>
    <t>M+D "výrobok Z1-presvet. pás dĺ. 6,1m"-hliník. časti-profily L 10x15x2 (vrát. drob. kotv. a pomoc. mat.)</t>
  </si>
  <si>
    <t>"ozn. 4"    (6,1*2)*4 =   48.800</t>
  </si>
  <si>
    <t>"ozn. 5"    (0,9*6)*4 =   21.600</t>
  </si>
  <si>
    <t xml:space="preserve">76799-PC14   </t>
  </si>
  <si>
    <t>M+D "výrobok Z1-presvet. pás dĺ. 6,1m"-hliník. časti-profily L 10x10x2 (vrát. drob. kotv. a pomoc. mat.)</t>
  </si>
  <si>
    <t>"ozn. 6"    (0,9*12)*4 =   43.200</t>
  </si>
  <si>
    <t xml:space="preserve">76799-PC15   </t>
  </si>
  <si>
    <t>M+D "výrobok Z1-presvet. pás dĺ. 6,1m"-výplň z polykarb. platní Lexan hr. 10mm (5,49m2)</t>
  </si>
  <si>
    <t>platne osadené do transparent. silikónu</t>
  </si>
  <si>
    <t xml:space="preserve">76799-PC16   </t>
  </si>
  <si>
    <t>M+D "výrobok Z2" atyp. oceľové dvere 2000/1000mm vrát. oc. zárubne (51,07 kg)</t>
  </si>
  <si>
    <t>zváraná konštr. dverí aj zárubne, výplň z plechu, vrát. povrch úpravy</t>
  </si>
  <si>
    <t>náter základný+ 2x vrchný syntetický</t>
  </si>
  <si>
    <t xml:space="preserve">76799-PC17   </t>
  </si>
  <si>
    <t>M+D "výrobok Z3" oceľ. posuvná brána 5400/4200mm (rám krídla+výplň z plechu) /3 kusy/</t>
  </si>
  <si>
    <t>"1 brána= 2 krídla"    414,74*3 =   1244.220</t>
  </si>
  <si>
    <t>vrát. povrch. úpravy-náter základný+2x vrchný syntetický</t>
  </si>
  <si>
    <t xml:space="preserve">76799-PC18   </t>
  </si>
  <si>
    <t>M+D "výrobok Z3" koľajnice a nosný profil brán /spoločne pre všetky brány/</t>
  </si>
  <si>
    <t xml:space="preserve">76799-PC19   </t>
  </si>
  <si>
    <t>M+D "výrobok Z3" horné vedenie-vozík (4 kusy/brána)</t>
  </si>
  <si>
    <t xml:space="preserve">76799-PC20   </t>
  </si>
  <si>
    <t>M+D "výrobok Z3" dolné vodiace rolky (4kusy/brána)</t>
  </si>
  <si>
    <t xml:space="preserve">76799-PC21   </t>
  </si>
  <si>
    <t>M+D "výrobok Z3" dorazy brán (2 kusy/brána)</t>
  </si>
  <si>
    <t xml:space="preserve">76799-PC22   </t>
  </si>
  <si>
    <t>M+D kotvenie konzoly na stene-kotviaci materiál-závitová tyč+chemická kotva hĺ. 150mm vrát. vŕtania otv.</t>
  </si>
  <si>
    <t xml:space="preserve">76799-PC23   </t>
  </si>
  <si>
    <t xml:space="preserve">99876-7202   </t>
  </si>
  <si>
    <t>Presun hmôt pre kovové stav. doplnk. konštr. v objektoch výšky do 12 m</t>
  </si>
  <si>
    <t xml:space="preserve">767 - Konštrukcie doplnk. kovové stavebné  spolu: </t>
  </si>
  <si>
    <t xml:space="preserve">PRÁCE A DODÁVKY PSV  spolu: </t>
  </si>
  <si>
    <t>PRÁCE A DODÁVKY M</t>
  </si>
  <si>
    <t>M21 - 155 Elektromontáže</t>
  </si>
  <si>
    <t>921</t>
  </si>
  <si>
    <t xml:space="preserve">21-EL-1      </t>
  </si>
  <si>
    <t>Elektroinštalácia</t>
  </si>
  <si>
    <t>M</t>
  </si>
  <si>
    <t>45.31.1*</t>
  </si>
  <si>
    <t xml:space="preserve">M21 - 155 Elektromontáže  spolu: </t>
  </si>
  <si>
    <t xml:space="preserve">PRÁCE A DODÁVKY M  spolu: </t>
  </si>
  <si>
    <t>Za rozpočet celkom</t>
  </si>
  <si>
    <t xml:space="preserve">Spracoval: </t>
  </si>
  <si>
    <t>Stavba : Oceľová hala Jeseník - opláštenie budovy</t>
  </si>
  <si>
    <t>Názov figúry</t>
  </si>
  <si>
    <t>Popis figúry</t>
  </si>
  <si>
    <t>Aritmetický výraz</t>
  </si>
  <si>
    <t>Hodnota</t>
  </si>
  <si>
    <t>Figura</t>
  </si>
  <si>
    <t>Ing.Alexander Lenthár</t>
  </si>
  <si>
    <t>Vypracoval:</t>
  </si>
  <si>
    <t>Výkaz-výmer nie je záväzný. Každá firma ktorá vypracováva cenovú ponuku na daný projekt je povinná si skontrolovať materiál podľa priloženej projektovej dokumentácie. Prípadné chýbajúce položky je povinná doplniť do svojej ponuky. Každú zmenu oproti realizačnému projektu je potrebné riešiť s projektantom. Realizačná firma je povinná zrealizovať predmet projektu podľa súčastne platných STN a podľa platnej požiarnej vyhlášky.</t>
  </si>
  <si>
    <t>Dodávateľ si vyhradzuje právo zmeny ceny v závislosti na cene Cu a Al na LME a na kurze SK voči voľne zameniteľným menám a takisto v prípade zmeny ceny nášho dodávateľa.</t>
  </si>
  <si>
    <t>– protipožiarne prepážky.</t>
  </si>
  <si>
    <t>– výrobnú dokumentáciu, dopravu materiálu, stavebné úpravy,.</t>
  </si>
  <si>
    <t xml:space="preserve">Výkaz-výmer neobsahuje: </t>
  </si>
  <si>
    <t>– kompletnú dodávku materiálu a montáž horeuvedeného materiálu</t>
  </si>
  <si>
    <t xml:space="preserve">Výkaz-výmer obsahuje: </t>
  </si>
  <si>
    <t>Výkaz-výmer bola vypracovaná na základe PD.</t>
  </si>
  <si>
    <t>Celkom bez DPH</t>
  </si>
  <si>
    <t>Spolu bez DPH</t>
  </si>
  <si>
    <t>Doprava materiálu</t>
  </si>
  <si>
    <t>III</t>
  </si>
  <si>
    <t>Podružný materiál</t>
  </si>
  <si>
    <t>II</t>
  </si>
  <si>
    <t>PPV</t>
  </si>
  <si>
    <t>kpl</t>
  </si>
  <si>
    <t>Projekt skutkového stavu</t>
  </si>
  <si>
    <t>Revízna správa</t>
  </si>
  <si>
    <t>ks</t>
  </si>
  <si>
    <t>Ohrev spodných kolajníc DEVI</t>
  </si>
  <si>
    <r>
      <t xml:space="preserve">Prieraz do betónu do </t>
    </r>
    <r>
      <rPr>
        <sz val="8"/>
        <rFont val="Calibri"/>
        <family val="2"/>
        <charset val="238"/>
      </rPr>
      <t>Φ40</t>
    </r>
  </si>
  <si>
    <t>Kotviaci a inštalačný materiál</t>
  </si>
  <si>
    <t>Nosná konštrukcia</t>
  </si>
  <si>
    <t>Nosná konštrukcia do5kg</t>
  </si>
  <si>
    <t>Ekvipot. svorkovnica veľká</t>
  </si>
  <si>
    <t>Príslušenstvo pre trubky a hadice</t>
  </si>
  <si>
    <t>Trubka pevná plastová UPRM20</t>
  </si>
  <si>
    <t>Hadica ohybná plastová FXP20</t>
  </si>
  <si>
    <t>Konzola pre káblový žlab 100x50mm</t>
  </si>
  <si>
    <t>Káblový žlab 100x50mm</t>
  </si>
  <si>
    <t>Svorkovnicová skrinka, IP65</t>
  </si>
  <si>
    <t>Istič PL7-B32/3</t>
  </si>
  <si>
    <t>Dvojtlačítko v plastovej krabici IP65</t>
  </si>
  <si>
    <t>Dvojzásuvka 230V/16A, Plexo, IP55</t>
  </si>
  <si>
    <t>LED svietidlo RONDO, 230V, IP65</t>
  </si>
  <si>
    <t>Ukončenie káblov v rozvádzači</t>
  </si>
  <si>
    <t>Vodič CYA6 mm2 zelenožltý</t>
  </si>
  <si>
    <t>Vodič CYA25 mm2 zelenožltý</t>
  </si>
  <si>
    <t>Kábel CYKY-O 5x1,5 mm2</t>
  </si>
  <si>
    <t>Kábel CYKY-J 3x1,5 mm2</t>
  </si>
  <si>
    <t>Kábel CYKY-J 3x2,5 mm2</t>
  </si>
  <si>
    <t>Kábel CYKY-J 5x1,5 mm2</t>
  </si>
  <si>
    <t>Kábel CYKY-J 4x10 mm2</t>
  </si>
  <si>
    <t>Rozvádzač 1RS1</t>
  </si>
  <si>
    <t>spolu</t>
  </si>
  <si>
    <t>j.cena</t>
  </si>
  <si>
    <t>Montáž</t>
  </si>
  <si>
    <t>Materiál</t>
  </si>
  <si>
    <t>mn.</t>
  </si>
  <si>
    <t>m.j.</t>
  </si>
  <si>
    <t>Popis</t>
  </si>
  <si>
    <t>p.č.</t>
  </si>
  <si>
    <t>Spolu s DPH</t>
  </si>
  <si>
    <t>Rekapitulácia</t>
  </si>
  <si>
    <t>Dátum:04/2020</t>
  </si>
  <si>
    <t xml:space="preserve">AREÁL OLO a.s., IVANSKÁ CESTA 22, 821 04 </t>
  </si>
  <si>
    <t xml:space="preserve">   IVÁNSKA CESTA 22, 821 04 BRATISLAVA
</t>
  </si>
  <si>
    <t>OCEĽOVÁ HALA JESENÍK</t>
  </si>
  <si>
    <t xml:space="preserve">Investor: ODVOZ A LIKVIDÁCIA ODPADU a.s.
IVÁNSKA CESTA 22, 821 04 BRATISLAVA
</t>
  </si>
  <si>
    <t>OPLÁŠTENIE BUDOVY</t>
  </si>
  <si>
    <t>Výkaz-výmer</t>
  </si>
  <si>
    <t xml:space="preserve">Celkom   </t>
  </si>
  <si>
    <t>T</t>
  </si>
  <si>
    <t xml:space="preserve">Presun hmôt pre rúrové vedenie hĺbené z rúr z plast. hmôt alebo sklolamin. v otvorenom výkope   </t>
  </si>
  <si>
    <t>998276101</t>
  </si>
  <si>
    <t xml:space="preserve">Presun hmôt HSV   </t>
  </si>
  <si>
    <t>99</t>
  </si>
  <si>
    <t xml:space="preserve">Nakladanie na dopravné prostriedky pre vodorovnú dopravu sutiny   </t>
  </si>
  <si>
    <t>979087212</t>
  </si>
  <si>
    <t xml:space="preserve">3,96*25   </t>
  </si>
  <si>
    <t xml:space="preserve">Príplatok k cene za každý ďalší aj začatý 1 km nad 1 km   </t>
  </si>
  <si>
    <t>979082219</t>
  </si>
  <si>
    <t xml:space="preserve">0,80*33,00*0,30*0,50   </t>
  </si>
  <si>
    <t xml:space="preserve">Vodorovná doprava sutiny so zložením a hrubým urovnaním na vzdialenosť do 1 km   </t>
  </si>
  <si>
    <t>979082213</t>
  </si>
  <si>
    <t xml:space="preserve">0,80*33,00*0,30*0,50 "betón"   </t>
  </si>
  <si>
    <t xml:space="preserve">Odvoz sutiny a vybúraných hmôt na skládku do 1 km   </t>
  </si>
  <si>
    <t>979081111</t>
  </si>
  <si>
    <t xml:space="preserve">" 200x200x500 otvor do jestv kanalizačnej šachty"1   </t>
  </si>
  <si>
    <t xml:space="preserve">Vybúranie otvoru v betónových priečkach a stenách plochy do 0, 25 m2,hr.do 600 mm -0,330 t   </t>
  </si>
  <si>
    <t>971042461</t>
  </si>
  <si>
    <t xml:space="preserve">33*2   </t>
  </si>
  <si>
    <t xml:space="preserve">Rezanie existujúceho betónového krytu alebo podkladu hĺbky nad 200 do 250 mm   </t>
  </si>
  <si>
    <t>919735125.S</t>
  </si>
  <si>
    <t xml:space="preserve">Ostatné konštrukcie a práce-búranie   </t>
  </si>
  <si>
    <t>9</t>
  </si>
  <si>
    <t xml:space="preserve">Osadenie liatinovej mreže vrátane rámu a koša na bahno hmotnosti jednotlivo nad 150 kg   </t>
  </si>
  <si>
    <t>899204111</t>
  </si>
  <si>
    <t xml:space="preserve">Osadenie poklopu liatinového a oceľového vrátane rámu hmotn. nad 100 do 150 kg   </t>
  </si>
  <si>
    <t>899103111</t>
  </si>
  <si>
    <t xml:space="preserve">Osadenie liatinovej mreže pre uličné vpuste, nosnosť 12,5 t   </t>
  </si>
  <si>
    <t>895991131</t>
  </si>
  <si>
    <t xml:space="preserve">BG - Bodový vpust  200, dvojdielna s presuvkou DN 200   </t>
  </si>
  <si>
    <t>5923001321</t>
  </si>
  <si>
    <t xml:space="preserve">Mreža kanálová vtoková pre vozovku  s rámom nosnosť 40 t   </t>
  </si>
  <si>
    <t>552426200</t>
  </si>
  <si>
    <t xml:space="preserve">Zriadenie kanalizačného vpustu uličného z betónových dielcov   </t>
  </si>
  <si>
    <t>895941111</t>
  </si>
  <si>
    <t xml:space="preserve">Teleskopické predĺž. s poklopom plným, zaťaženie do 40t pre rev. šachty DN 400 na PVC hladkú kanal. s predĺž. PIPELIFE   </t>
  </si>
  <si>
    <t>2860007950</t>
  </si>
  <si>
    <t xml:space="preserve">Priebežné  dno DN400, vtok/vývod 200 pre revízne šachty  na PVC hladkú kanalizáciu s predĺžením  PIPELIFE   </t>
  </si>
  <si>
    <t>2860008010</t>
  </si>
  <si>
    <t xml:space="preserve">Montáž revíznej šachty z PVC, DN 400/160 (DN šachty/DN potr. ved.), tlak 12,5 t, hl. 850 do 1200 mm   </t>
  </si>
  <si>
    <t>894431131</t>
  </si>
  <si>
    <t xml:space="preserve">"stoka "33   </t>
  </si>
  <si>
    <t xml:space="preserve">Skúška tesnosti kanalizácie D 200   </t>
  </si>
  <si>
    <t>892351000</t>
  </si>
  <si>
    <t xml:space="preserve">Presuvka PVC-U, DN 200 hladká pre gravitačnú kanalizáciu KG potrubia, WAVIN   </t>
  </si>
  <si>
    <t>286510010300</t>
  </si>
  <si>
    <t xml:space="preserve">Montáž kanalizačnej PVC-U presuvky DN 200   </t>
  </si>
  <si>
    <t>877356102</t>
  </si>
  <si>
    <t xml:space="preserve">Koleno PVC-U, DN 200x30° hladká pre gravitačnú kanalizáciu KG potrubia, WAVIN   </t>
  </si>
  <si>
    <t>286510004800</t>
  </si>
  <si>
    <t xml:space="preserve">Montáž kanalizačného PVC-U kolena DN 200   </t>
  </si>
  <si>
    <t>877356006</t>
  </si>
  <si>
    <t xml:space="preserve">Šachtová prechodka DN 200   </t>
  </si>
  <si>
    <t>2862300100</t>
  </si>
  <si>
    <t xml:space="preserve">Rúra kanalizačná PVC-U gravitačná, hladká SN10 - KG, SW - plnostenná, DN 200, dĺ. 6 m,   </t>
  </si>
  <si>
    <t>286110005000</t>
  </si>
  <si>
    <t xml:space="preserve">Montáž kanalizačného PVC-U potrubia hladkého plnostenného DN 200   </t>
  </si>
  <si>
    <t>871356028</t>
  </si>
  <si>
    <t xml:space="preserve">Rúrové vedenie   </t>
  </si>
  <si>
    <t>8</t>
  </si>
  <si>
    <t xml:space="preserve">0,8* 0,20*33,0   </t>
  </si>
  <si>
    <t>M3</t>
  </si>
  <si>
    <t xml:space="preserve">Upravenie podkladu po prekopoch pre inžinierske siete so zhutnením podkladovým betónom   </t>
  </si>
  <si>
    <t>566905111</t>
  </si>
  <si>
    <t xml:space="preserve">0,8*0,35*33 "ryha pre kan potrubie"   </t>
  </si>
  <si>
    <t xml:space="preserve">Upravenie podkladu po prekopoch pre inž. siete so zhutnením kamenivom ťaženým alebo štrkopieskom   </t>
  </si>
  <si>
    <t>566901111</t>
  </si>
  <si>
    <t xml:space="preserve">Komunikácie   </t>
  </si>
  <si>
    <t>5</t>
  </si>
  <si>
    <t xml:space="preserve">Súčet   </t>
  </si>
  <si>
    <t xml:space="preserve">"Obsyp potrubia" 0,80*0,55*33   </t>
  </si>
  <si>
    <t xml:space="preserve">"lôžko" 0,80*0,10*33   </t>
  </si>
  <si>
    <t xml:space="preserve">Lôžko pod potrubie, stoky a drobné objekty, v otvorenom výkope z kameniva drobného ťaženého 0-4 mm   </t>
  </si>
  <si>
    <t>451572111</t>
  </si>
  <si>
    <t xml:space="preserve">Vodorovné konštrukcie   </t>
  </si>
  <si>
    <t>4</t>
  </si>
  <si>
    <t xml:space="preserve">-17,226 "vytlačená zemina"   </t>
  </si>
  <si>
    <t xml:space="preserve">24,066 " výkop"   </t>
  </si>
  <si>
    <t xml:space="preserve">Zásyp sypaninou so zhutnením jám, šachiet, rýh, zárezov alebo okolo objektov nad 100 do 1000 m3   </t>
  </si>
  <si>
    <t>174101002</t>
  </si>
  <si>
    <t xml:space="preserve">17,226*1,80   </t>
  </si>
  <si>
    <t xml:space="preserve">Poplatok za skladovanie - zemina a kamenivo (17 05) ostatné   </t>
  </si>
  <si>
    <t>171209002.S</t>
  </si>
  <si>
    <t xml:space="preserve">17,226*25   </t>
  </si>
  <si>
    <t xml:space="preserve">Príplatok k cene za každých ďalších aj začatých 1000 m   </t>
  </si>
  <si>
    <t>162706219</t>
  </si>
  <si>
    <t xml:space="preserve">"ks plastové" (0,20*0,20*3,14*0,84)   </t>
  </si>
  <si>
    <t xml:space="preserve">"obsyp pieskom" 0,80*0,55*33   </t>
  </si>
  <si>
    <t xml:space="preserve">Vodorovné premiestnenie kamenouhoľných hlušín na vzdialenosť nad 5000 do 6000 m   </t>
  </si>
  <si>
    <t>162706211</t>
  </si>
  <si>
    <t xml:space="preserve">Odstránenie paženia rýh pre podzemné vedenie, príložné hĺbky do 2 m   </t>
  </si>
  <si>
    <t>151101111.S</t>
  </si>
  <si>
    <t xml:space="preserve">" výkop  KS" (1,5+1,50)*2*0,84   </t>
  </si>
  <si>
    <t xml:space="preserve">"stoka A "2*0,84*32   </t>
  </si>
  <si>
    <t xml:space="preserve">Paženie a rozopretie stien rýh pre podzemné vedenie, príložné do 2 m   </t>
  </si>
  <si>
    <t>151101101.S</t>
  </si>
  <si>
    <t xml:space="preserve">24,066*0,03   </t>
  </si>
  <si>
    <t xml:space="preserve">Príplatok k cenám za lepivosť pri hĺbení rýh š. nad 600 do 2 000 mm zapaž. i nezapažených, s urovnaním dna v hornine 3   </t>
  </si>
  <si>
    <t>132201209.S</t>
  </si>
  <si>
    <t xml:space="preserve">1,50*1,50*0,84 "výkop pre KS"   </t>
  </si>
  <si>
    <t xml:space="preserve">0,80*0,84*33" výkop potrubie"   </t>
  </si>
  <si>
    <t xml:space="preserve">Výkop ryhy šírky 600-2000mm horn.3 do 100m3   </t>
  </si>
  <si>
    <t>132201201.S</t>
  </si>
  <si>
    <t xml:space="preserve">0,8*0,84*2   </t>
  </si>
  <si>
    <t xml:space="preserve">Príplatok k cenám výkopov za sťaženie výkopu v blízkosti podzemného vedenia alebo výbušnín   </t>
  </si>
  <si>
    <t>120001101</t>
  </si>
  <si>
    <t xml:space="preserve">0,80*33,0   </t>
  </si>
  <si>
    <t xml:space="preserve">Odstránenie krytu v ploche do 200 m2 z betónu prostého, hr. vrstvy 150 do 300 mm,  -0,50000t   </t>
  </si>
  <si>
    <t>113107132.S</t>
  </si>
  <si>
    <t xml:space="preserve">Zemné práce   </t>
  </si>
  <si>
    <t>1</t>
  </si>
  <si>
    <t xml:space="preserve">Práce a dodávky HSV   </t>
  </si>
  <si>
    <t>HSV</t>
  </si>
  <si>
    <t>7</t>
  </si>
  <si>
    <t>6</t>
  </si>
  <si>
    <t>3</t>
  </si>
  <si>
    <t>2</t>
  </si>
  <si>
    <t>Celková cena zadania</t>
  </si>
  <si>
    <t>Jednotková cena zadania</t>
  </si>
  <si>
    <t>Množstvo celkom</t>
  </si>
  <si>
    <t>MJ</t>
  </si>
  <si>
    <t>Č.</t>
  </si>
  <si>
    <t>Dátum:   14. 4. 2020</t>
  </si>
  <si>
    <t>Miesto.   Areál OLO a.s., Ivánska cesta22 Bratislava</t>
  </si>
  <si>
    <t>Spracoval:   MF Projekt s.r.o.,  Ing. Matej Fogmeg</t>
  </si>
  <si>
    <t xml:space="preserve">Zhotoviteľ:   </t>
  </si>
  <si>
    <t xml:space="preserve">Objednávateľ:   </t>
  </si>
  <si>
    <t>Objekt:   Ocelová hala Jesenník -Zdravotechnika</t>
  </si>
  <si>
    <t>Stavba:   OPLÁŠTENIE BUDOVY</t>
  </si>
  <si>
    <t>Náklady umiestnenia stavby</t>
  </si>
  <si>
    <t>Zdravotechnika /celková cena zo záložky č.3 (ZTI)/</t>
  </si>
  <si>
    <t xml:space="preserve">Elektroinštalácia /celková cena z 2. záložky (ELI) </t>
  </si>
  <si>
    <t xml:space="preserve">VÝKAZ VÝMER </t>
  </si>
  <si>
    <t xml:space="preserve">Príloha č. 2  Výzvy na predloženie cenovej ponuky </t>
  </si>
  <si>
    <t>VÝKAZ  VÝMER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</si>
</sst>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 &quot;Sk&quot;_-;\-* #,##0\ &quot;Sk&quot;_-;_-* &quot;-&quot;\ &quot;Sk&quot;_-;_-@_-"/>
    <numFmt numFmtId="165" formatCode="#,##0.000"/>
    <numFmt numFmtId="166" formatCode="#,##0.00000"/>
    <numFmt numFmtId="167" formatCode="#,##0\ &quot;Sk&quot;"/>
    <numFmt numFmtId="168" formatCode="#,##0&quot; Sk&quot;;[Red]&quot;-&quot;#,##0&quot; Sk&quot;"/>
    <numFmt numFmtId="169" formatCode="#,##0.00\ [$€-1];\-#,##0.00\ [$€-1]"/>
    <numFmt numFmtId="170" formatCode="#,##0_ ;\-#,##0\ "/>
    <numFmt numFmtId="171" formatCode="#,##0.00_ ;\-#,##0.00\ "/>
    <numFmt numFmtId="172" formatCode="#,##0.000;\-#,##0.000"/>
  </numFmts>
  <fonts count="45">
    <font>
      <sz val="10"/>
      <name val="Arial"/>
      <charset val="238"/>
    </font>
    <font>
      <sz val="8"/>
      <name val="Arial Narrow"/>
      <family val="2"/>
      <charset val="238"/>
    </font>
    <font>
      <b/>
      <sz val="10"/>
      <name val="Arial Narrow"/>
      <family val="2"/>
      <charset val="238"/>
    </font>
    <font>
      <b/>
      <sz val="8"/>
      <name val="Arial Narrow"/>
      <family val="2"/>
      <charset val="238"/>
    </font>
    <font>
      <sz val="10"/>
      <name val="Arial CE"/>
      <family val="2"/>
      <charset val="238"/>
    </font>
    <font>
      <sz val="10"/>
      <name val="Arial CE"/>
      <family val="2"/>
      <charset val="238"/>
    </font>
    <font>
      <b/>
      <sz val="7"/>
      <name val="Letter Gothic CE"/>
      <charset val="238"/>
    </font>
    <font>
      <sz val="10"/>
      <name val="Arial"/>
      <family val="2"/>
      <charset val="238"/>
    </font>
    <font>
      <sz val="11"/>
      <color indexed="8"/>
      <name val="Calibri"/>
      <family val="2"/>
      <charset val="238"/>
    </font>
    <font>
      <sz val="11"/>
      <color indexed="9"/>
      <name val="Calibri"/>
      <family val="2"/>
      <charset val="238"/>
    </font>
    <font>
      <b/>
      <sz val="11"/>
      <color indexed="8"/>
      <name val="Calibri"/>
      <family val="2"/>
      <charset val="238"/>
    </font>
    <font>
      <b/>
      <sz val="18"/>
      <color indexed="62"/>
      <name val="Cambria"/>
      <family val="2"/>
      <charset val="238"/>
    </font>
    <font>
      <sz val="11"/>
      <color indexed="10"/>
      <name val="Calibri"/>
      <family val="2"/>
      <charset val="238"/>
    </font>
    <font>
      <sz val="11"/>
      <color indexed="10"/>
      <name val="Calibri"/>
      <family val="2"/>
      <charset val="238"/>
    </font>
    <font>
      <sz val="8"/>
      <name val="Arial"/>
      <family val="2"/>
      <charset val="238"/>
    </font>
    <font>
      <sz val="9"/>
      <name val="Arial"/>
      <family val="2"/>
      <charset val="238"/>
    </font>
    <font>
      <sz val="8"/>
      <color rgb="FF000000"/>
      <name val="Arial"/>
      <family val="2"/>
      <charset val="238"/>
    </font>
    <font>
      <b/>
      <sz val="8"/>
      <name val="Arial"/>
      <family val="2"/>
      <charset val="238"/>
    </font>
    <font>
      <sz val="8"/>
      <name val="Calibri"/>
      <family val="2"/>
      <charset val="238"/>
    </font>
    <font>
      <b/>
      <sz val="10"/>
      <name val="Arial"/>
      <family val="2"/>
      <charset val="238"/>
    </font>
    <font>
      <i/>
      <sz val="9"/>
      <name val="Arial"/>
      <family val="2"/>
      <charset val="238"/>
    </font>
    <font>
      <sz val="12"/>
      <name val="Arial"/>
      <family val="2"/>
      <charset val="238"/>
    </font>
    <font>
      <sz val="7"/>
      <name val="Arial"/>
      <family val="2"/>
      <charset val="238"/>
    </font>
    <font>
      <sz val="10"/>
      <name val="Arial"/>
      <family val="2"/>
    </font>
    <font>
      <b/>
      <sz val="10"/>
      <name val="Arial"/>
      <family val="2"/>
    </font>
    <font>
      <sz val="20"/>
      <name val="Arial"/>
      <family val="2"/>
      <charset val="238"/>
    </font>
    <font>
      <sz val="11"/>
      <color theme="1"/>
      <name val="Calibri"/>
      <family val="2"/>
      <charset val="238"/>
      <scheme val="minor"/>
    </font>
    <font>
      <sz val="8"/>
      <name val="MS Sans Serif"/>
      <family val="2"/>
      <charset val="238"/>
    </font>
    <font>
      <b/>
      <sz val="11"/>
      <name val="Arial CE"/>
      <charset val="238"/>
    </font>
    <font>
      <sz val="8"/>
      <name val="Arial CE"/>
      <charset val="238"/>
    </font>
    <font>
      <b/>
      <sz val="10"/>
      <color indexed="18"/>
      <name val="Arial CE"/>
      <charset val="238"/>
    </font>
    <font>
      <sz val="8"/>
      <color indexed="63"/>
      <name val="Arial CE"/>
      <charset val="238"/>
    </font>
    <font>
      <i/>
      <sz val="8"/>
      <color indexed="12"/>
      <name val="Arial CE"/>
      <charset val="238"/>
    </font>
    <font>
      <sz val="8"/>
      <color indexed="61"/>
      <name val="Arial CE"/>
      <charset val="238"/>
    </font>
    <font>
      <b/>
      <sz val="11"/>
      <color indexed="18"/>
      <name val="Arial CE"/>
      <charset val="238"/>
    </font>
    <font>
      <sz val="7"/>
      <name val="Arial CE"/>
      <charset val="238"/>
    </font>
    <font>
      <sz val="7"/>
      <name val="Arial CYR"/>
      <charset val="238"/>
    </font>
    <font>
      <sz val="7"/>
      <name val="MS Sans Serif"/>
      <family val="2"/>
      <charset val="238"/>
    </font>
    <font>
      <sz val="8"/>
      <name val="Arial CYR"/>
      <charset val="238"/>
    </font>
    <font>
      <b/>
      <sz val="8"/>
      <name val="Arial CE"/>
      <charset val="238"/>
    </font>
    <font>
      <b/>
      <sz val="14"/>
      <color indexed="10"/>
      <name val="Arial CE"/>
      <charset val="238"/>
    </font>
    <font>
      <sz val="10"/>
      <name val="Arial Narrow"/>
      <family val="2"/>
      <charset val="238"/>
    </font>
    <font>
      <b/>
      <sz val="14"/>
      <name val="Arial Narrow"/>
      <family val="2"/>
      <charset val="238"/>
    </font>
    <font>
      <sz val="11"/>
      <name val="Arial CE"/>
      <charset val="238"/>
    </font>
    <font>
      <b/>
      <sz val="11"/>
      <name val="Arial Narrow"/>
      <family val="2"/>
      <charset val="238"/>
    </font>
  </fonts>
  <fills count="1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22"/>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9"/>
      </patternFill>
    </fill>
    <fill>
      <patternFill patternType="solid">
        <fgColor indexed="26"/>
        <bgColor indexed="64"/>
      </patternFill>
    </fill>
  </fills>
  <borders count="21">
    <border>
      <left/>
      <right/>
      <top/>
      <bottom/>
      <diagonal/>
    </border>
    <border>
      <left style="thin">
        <color indexed="64"/>
      </left>
      <right style="hair">
        <color indexed="64"/>
      </right>
      <top style="hair">
        <color indexed="64"/>
      </top>
      <bottom style="hair">
        <color indexed="64"/>
      </bottom>
      <diagonal/>
    </border>
    <border>
      <left/>
      <right/>
      <top style="thin">
        <color indexed="56"/>
      </top>
      <bottom style="double">
        <color indexed="56"/>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top/>
      <bottom/>
      <diagonal/>
    </border>
    <border>
      <left style="thin">
        <color indexed="8"/>
      </left>
      <right style="thin">
        <color indexed="8"/>
      </right>
      <top style="thin">
        <color indexed="8"/>
      </top>
      <bottom style="thin">
        <color indexed="8"/>
      </bottom>
      <diagonal/>
    </border>
  </borders>
  <cellStyleXfs count="85">
    <xf numFmtId="169" fontId="0" fillId="0" borderId="0"/>
    <xf numFmtId="169" fontId="6" fillId="0" borderId="1">
      <alignment vertical="center"/>
    </xf>
    <xf numFmtId="169" fontId="6" fillId="0" borderId="1" applyFont="0" applyFill="0" applyBorder="0">
      <alignment vertical="center"/>
    </xf>
    <xf numFmtId="168" fontId="6" fillId="0" borderId="1"/>
    <xf numFmtId="169" fontId="6" fillId="0" borderId="1" applyFont="0" applyFill="0"/>
    <xf numFmtId="164" fontId="5" fillId="0" borderId="0" applyFont="0" applyFill="0" applyBorder="0" applyAlignment="0" applyProtection="0"/>
    <xf numFmtId="169" fontId="8" fillId="2" borderId="0" applyNumberFormat="0" applyBorder="0" applyAlignment="0" applyProtection="0"/>
    <xf numFmtId="169" fontId="8" fillId="3" borderId="0" applyNumberFormat="0" applyBorder="0" applyAlignment="0" applyProtection="0"/>
    <xf numFmtId="169" fontId="8" fillId="4" borderId="0" applyNumberFormat="0" applyBorder="0" applyAlignment="0" applyProtection="0"/>
    <xf numFmtId="169" fontId="8" fillId="5" borderId="0" applyNumberFormat="0" applyBorder="0" applyAlignment="0" applyProtection="0"/>
    <xf numFmtId="169" fontId="8" fillId="6" borderId="0" applyNumberFormat="0" applyBorder="0" applyAlignment="0" applyProtection="0"/>
    <xf numFmtId="169" fontId="8" fillId="4" borderId="0" applyNumberFormat="0" applyBorder="0" applyAlignment="0" applyProtection="0"/>
    <xf numFmtId="169" fontId="8" fillId="6" borderId="0" applyNumberFormat="0" applyBorder="0" applyAlignment="0" applyProtection="0"/>
    <xf numFmtId="169" fontId="8" fillId="3" borderId="0" applyNumberFormat="0" applyBorder="0" applyAlignment="0" applyProtection="0"/>
    <xf numFmtId="169" fontId="8" fillId="7" borderId="0" applyNumberFormat="0" applyBorder="0" applyAlignment="0" applyProtection="0"/>
    <xf numFmtId="169" fontId="8" fillId="8" borderId="0" applyNumberFormat="0" applyBorder="0" applyAlignment="0" applyProtection="0"/>
    <xf numFmtId="169" fontId="8" fillId="6" borderId="0" applyNumberFormat="0" applyBorder="0" applyAlignment="0" applyProtection="0"/>
    <xf numFmtId="169" fontId="8" fillId="4" borderId="0" applyNumberFormat="0" applyBorder="0" applyAlignment="0" applyProtection="0"/>
    <xf numFmtId="169" fontId="9" fillId="6" borderId="0" applyNumberFormat="0" applyBorder="0" applyAlignment="0" applyProtection="0"/>
    <xf numFmtId="169" fontId="9" fillId="9" borderId="0" applyNumberFormat="0" applyBorder="0" applyAlignment="0" applyProtection="0"/>
    <xf numFmtId="169" fontId="9" fillId="10" borderId="0" applyNumberFormat="0" applyBorder="0" applyAlignment="0" applyProtection="0"/>
    <xf numFmtId="169" fontId="9" fillId="8" borderId="0" applyNumberFormat="0" applyBorder="0" applyAlignment="0" applyProtection="0"/>
    <xf numFmtId="169" fontId="9" fillId="6" borderId="0" applyNumberFormat="0" applyBorder="0" applyAlignment="0" applyProtection="0"/>
    <xf numFmtId="169" fontId="9" fillId="3" borderId="0" applyNumberFormat="0" applyBorder="0" applyAlignment="0" applyProtection="0"/>
    <xf numFmtId="169" fontId="10" fillId="0" borderId="2" applyNumberFormat="0" applyFill="0" applyAlignment="0" applyProtection="0"/>
    <xf numFmtId="169" fontId="5"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11" fillId="0" borderId="0" applyNumberFormat="0" applyFill="0" applyBorder="0" applyAlignment="0" applyProtection="0"/>
    <xf numFmtId="169" fontId="5" fillId="0" borderId="0"/>
    <xf numFmtId="169" fontId="4"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6" fillId="0" borderId="3" applyBorder="0">
      <alignment vertical="center"/>
    </xf>
    <xf numFmtId="169" fontId="13" fillId="0" borderId="0" applyNumberFormat="0" applyFill="0" applyBorder="0" applyAlignment="0" applyProtection="0"/>
    <xf numFmtId="169" fontId="12" fillId="0" borderId="0" applyNumberFormat="0" applyFill="0" applyBorder="0" applyAlignment="0" applyProtection="0"/>
    <xf numFmtId="169" fontId="12" fillId="0" borderId="0" applyNumberFormat="0" applyFill="0" applyBorder="0" applyAlignment="0" applyProtection="0"/>
    <xf numFmtId="169" fontId="12" fillId="0" borderId="0" applyNumberFormat="0" applyFill="0" applyBorder="0" applyAlignment="0" applyProtection="0"/>
    <xf numFmtId="169" fontId="12" fillId="0" borderId="0" applyNumberFormat="0" applyFill="0" applyBorder="0" applyAlignment="0" applyProtection="0"/>
    <xf numFmtId="169" fontId="12" fillId="0" borderId="0" applyNumberFormat="0" applyFill="0" applyBorder="0" applyAlignment="0" applyProtection="0"/>
    <xf numFmtId="169" fontId="12" fillId="0" borderId="0" applyNumberFormat="0" applyFill="0" applyBorder="0" applyAlignment="0" applyProtection="0"/>
    <xf numFmtId="169" fontId="12" fillId="0" borderId="0" applyNumberFormat="0" applyFill="0" applyBorder="0" applyAlignment="0" applyProtection="0"/>
    <xf numFmtId="169" fontId="12" fillId="0" borderId="0" applyNumberFormat="0" applyFill="0" applyBorder="0" applyAlignment="0" applyProtection="0"/>
    <xf numFmtId="169" fontId="12" fillId="0" borderId="0" applyNumberFormat="0" applyFill="0" applyBorder="0" applyAlignment="0" applyProtection="0"/>
    <xf numFmtId="169" fontId="12" fillId="0" borderId="0" applyNumberFormat="0" applyFill="0" applyBorder="0" applyAlignment="0" applyProtection="0"/>
    <xf numFmtId="169" fontId="12" fillId="0" borderId="0" applyNumberFormat="0" applyFill="0" applyBorder="0" applyAlignment="0" applyProtection="0"/>
    <xf numFmtId="169" fontId="12" fillId="0" borderId="0" applyNumberFormat="0" applyFill="0" applyBorder="0" applyAlignment="0" applyProtection="0"/>
    <xf numFmtId="169" fontId="12" fillId="0" borderId="0" applyNumberFormat="0" applyFill="0" applyBorder="0" applyAlignment="0" applyProtection="0"/>
    <xf numFmtId="169" fontId="12" fillId="0" borderId="0" applyNumberFormat="0" applyFill="0" applyBorder="0" applyAlignment="0" applyProtection="0"/>
    <xf numFmtId="169" fontId="12" fillId="0" borderId="0" applyNumberFormat="0" applyFill="0" applyBorder="0" applyAlignment="0" applyProtection="0"/>
    <xf numFmtId="169" fontId="12" fillId="0" borderId="0" applyNumberFormat="0" applyFill="0" applyBorder="0" applyAlignment="0" applyProtection="0"/>
    <xf numFmtId="169" fontId="12" fillId="0" borderId="0" applyNumberFormat="0" applyFill="0" applyBorder="0" applyAlignment="0" applyProtection="0"/>
    <xf numFmtId="169" fontId="12" fillId="0" borderId="0" applyNumberFormat="0" applyFill="0" applyBorder="0" applyAlignment="0" applyProtection="0"/>
    <xf numFmtId="169" fontId="6" fillId="0" borderId="3">
      <alignment vertical="center"/>
    </xf>
    <xf numFmtId="169" fontId="26" fillId="0" borderId="0"/>
    <xf numFmtId="169" fontId="27" fillId="0" borderId="0" applyAlignment="0">
      <alignment vertical="top"/>
      <protection locked="0"/>
    </xf>
  </cellStyleXfs>
  <cellXfs count="257">
    <xf numFmtId="169" fontId="0" fillId="0" borderId="0" xfId="0"/>
    <xf numFmtId="169" fontId="1" fillId="0" borderId="0" xfId="0" applyFont="1" applyProtection="1"/>
    <xf numFmtId="169" fontId="3" fillId="0" borderId="0" xfId="0" applyFont="1" applyProtection="1">
      <protection locked="0"/>
    </xf>
    <xf numFmtId="169" fontId="1" fillId="0" borderId="0" xfId="0" applyFont="1" applyProtection="1">
      <protection locked="0"/>
    </xf>
    <xf numFmtId="169" fontId="3" fillId="0" borderId="0" xfId="0" applyFont="1" applyAlignment="1" applyProtection="1">
      <alignment horizontal="right"/>
      <protection locked="0"/>
    </xf>
    <xf numFmtId="49" fontId="1" fillId="0" borderId="0" xfId="0" applyNumberFormat="1" applyFont="1" applyAlignment="1" applyProtection="1">
      <alignment horizontal="center"/>
      <protection locked="0"/>
    </xf>
    <xf numFmtId="49" fontId="1" fillId="0" borderId="0" xfId="0" applyNumberFormat="1" applyFont="1" applyAlignment="1" applyProtection="1">
      <protection locked="0"/>
    </xf>
    <xf numFmtId="165" fontId="1" fillId="0" borderId="0" xfId="0" applyNumberFormat="1" applyFont="1" applyProtection="1">
      <protection locked="0"/>
    </xf>
    <xf numFmtId="49" fontId="1" fillId="0" borderId="0" xfId="0" applyNumberFormat="1" applyFont="1" applyAlignment="1" applyProtection="1">
      <alignment horizontal="left"/>
      <protection locked="0"/>
    </xf>
    <xf numFmtId="165" fontId="1" fillId="0" borderId="0" xfId="0" applyNumberFormat="1" applyFont="1" applyAlignment="1" applyProtection="1">
      <alignment horizontal="right"/>
      <protection locked="0"/>
    </xf>
    <xf numFmtId="169" fontId="1" fillId="0" borderId="4" xfId="0" applyFont="1" applyBorder="1" applyAlignment="1" applyProtection="1">
      <alignment horizontal="left"/>
      <protection locked="0"/>
    </xf>
    <xf numFmtId="169" fontId="1" fillId="0" borderId="8" xfId="0" applyNumberFormat="1" applyFont="1" applyBorder="1" applyAlignment="1" applyProtection="1">
      <alignment horizontal="center"/>
      <protection locked="0"/>
    </xf>
    <xf numFmtId="169" fontId="1" fillId="0" borderId="9" xfId="0" applyFont="1" applyBorder="1" applyAlignment="1" applyProtection="1">
      <alignment horizontal="left"/>
      <protection locked="0"/>
    </xf>
    <xf numFmtId="169" fontId="1" fillId="0" borderId="9" xfId="0" applyFont="1" applyBorder="1" applyAlignment="1" applyProtection="1">
      <alignment horizontal="left" vertical="center"/>
      <protection locked="0"/>
    </xf>
    <xf numFmtId="169" fontId="1" fillId="0" borderId="10" xfId="0" applyNumberFormat="1" applyFont="1" applyBorder="1" applyAlignment="1" applyProtection="1">
      <alignment horizontal="center"/>
      <protection locked="0"/>
    </xf>
    <xf numFmtId="169" fontId="7" fillId="0" borderId="0" xfId="47" applyFont="1"/>
    <xf numFmtId="169" fontId="14" fillId="0" borderId="0" xfId="47" applyFont="1"/>
    <xf numFmtId="169" fontId="14" fillId="0" borderId="0" xfId="47" applyFont="1" applyAlignment="1">
      <alignment horizontal="left" wrapText="1"/>
    </xf>
    <xf numFmtId="169" fontId="15" fillId="0" borderId="0" xfId="47" applyFont="1" applyBorder="1" applyAlignment="1">
      <alignment vertical="top" wrapText="1"/>
    </xf>
    <xf numFmtId="169" fontId="7" fillId="0" borderId="0" xfId="47" applyFont="1" applyBorder="1"/>
    <xf numFmtId="169" fontId="7" fillId="0" borderId="0" xfId="47" applyProtection="1"/>
    <xf numFmtId="169" fontId="17" fillId="12" borderId="10" xfId="47" applyNumberFormat="1" applyFont="1" applyFill="1" applyBorder="1" applyAlignment="1" applyProtection="1">
      <alignment vertical="center"/>
    </xf>
    <xf numFmtId="167" fontId="17" fillId="0" borderId="14" xfId="47" applyNumberFormat="1" applyFont="1" applyFill="1" applyBorder="1" applyAlignment="1" applyProtection="1">
      <alignment horizontal="left" vertical="center" wrapText="1"/>
    </xf>
    <xf numFmtId="170" fontId="14" fillId="12" borderId="4" xfId="47" applyNumberFormat="1" applyFont="1" applyFill="1" applyBorder="1" applyAlignment="1" applyProtection="1">
      <alignment vertical="center"/>
    </xf>
    <xf numFmtId="171" fontId="14" fillId="0" borderId="8" xfId="47" applyNumberFormat="1" applyFont="1" applyFill="1" applyBorder="1" applyAlignment="1" applyProtection="1">
      <alignment vertical="center"/>
    </xf>
    <xf numFmtId="171" fontId="14" fillId="0" borderId="4" xfId="47" applyNumberFormat="1" applyFont="1" applyBorder="1" applyAlignment="1" applyProtection="1">
      <alignment vertical="center"/>
    </xf>
    <xf numFmtId="169" fontId="14" fillId="0" borderId="4" xfId="47" applyFont="1" applyBorder="1" applyAlignment="1" applyProtection="1">
      <alignment horizontal="center" vertical="center"/>
    </xf>
    <xf numFmtId="169" fontId="14" fillId="0" borderId="5" xfId="47" applyFont="1" applyBorder="1" applyAlignment="1" applyProtection="1">
      <alignment vertical="center"/>
    </xf>
    <xf numFmtId="169" fontId="14" fillId="0" borderId="5" xfId="47" applyFont="1" applyBorder="1" applyAlignment="1" applyProtection="1">
      <alignment horizontal="center" vertical="center"/>
    </xf>
    <xf numFmtId="169" fontId="14" fillId="0" borderId="0" xfId="47" applyFont="1" applyBorder="1" applyAlignment="1">
      <alignment vertical="top" wrapText="1"/>
    </xf>
    <xf numFmtId="170" fontId="14" fillId="12" borderId="15" xfId="47" applyNumberFormat="1" applyFont="1" applyFill="1" applyBorder="1" applyAlignment="1" applyProtection="1">
      <alignment vertical="center"/>
    </xf>
    <xf numFmtId="171" fontId="14" fillId="0" borderId="6" xfId="47" applyNumberFormat="1" applyFont="1" applyFill="1" applyBorder="1" applyAlignment="1" applyProtection="1">
      <alignment vertical="center"/>
    </xf>
    <xf numFmtId="171" fontId="14" fillId="0" borderId="15" xfId="47" applyNumberFormat="1" applyFont="1" applyBorder="1" applyAlignment="1" applyProtection="1">
      <alignment vertical="center"/>
    </xf>
    <xf numFmtId="169" fontId="14" fillId="0" borderId="15" xfId="47" applyFont="1" applyBorder="1" applyAlignment="1" applyProtection="1">
      <alignment horizontal="center" vertical="center"/>
    </xf>
    <xf numFmtId="171" fontId="14" fillId="0" borderId="10" xfId="47" applyNumberFormat="1" applyFont="1" applyFill="1" applyBorder="1" applyAlignment="1" applyProtection="1">
      <alignment vertical="center"/>
    </xf>
    <xf numFmtId="170" fontId="14" fillId="12" borderId="9" xfId="47" applyNumberFormat="1" applyFont="1" applyFill="1" applyBorder="1" applyAlignment="1" applyProtection="1">
      <alignment vertical="center"/>
    </xf>
    <xf numFmtId="171" fontId="14" fillId="0" borderId="9" xfId="47" applyNumberFormat="1" applyFont="1" applyBorder="1" applyAlignment="1" applyProtection="1">
      <alignment vertical="center"/>
    </xf>
    <xf numFmtId="169" fontId="14" fillId="0" borderId="9" xfId="47" applyFont="1" applyBorder="1" applyAlignment="1" applyProtection="1">
      <alignment horizontal="center" vertical="center"/>
    </xf>
    <xf numFmtId="169" fontId="14" fillId="0" borderId="4" xfId="47" applyFont="1" applyBorder="1" applyAlignment="1">
      <alignment horizontal="center" vertical="center"/>
    </xf>
    <xf numFmtId="169" fontId="14" fillId="0" borderId="4" xfId="47" applyFont="1" applyBorder="1" applyAlignment="1" applyProtection="1">
      <alignment horizontal="left" vertical="center" wrapText="1"/>
    </xf>
    <xf numFmtId="1" fontId="14" fillId="0" borderId="9" xfId="47" applyNumberFormat="1" applyFont="1" applyBorder="1" applyAlignment="1">
      <alignment horizontal="center" vertical="center"/>
    </xf>
    <xf numFmtId="171" fontId="14" fillId="12" borderId="4" xfId="47" applyNumberFormat="1" applyFont="1" applyFill="1" applyBorder="1" applyAlignment="1" applyProtection="1">
      <alignment vertical="center"/>
    </xf>
    <xf numFmtId="169" fontId="14" fillId="0" borderId="15" xfId="47" applyFont="1" applyBorder="1" applyAlignment="1">
      <alignment horizontal="center" vertical="center"/>
    </xf>
    <xf numFmtId="169" fontId="14" fillId="0" borderId="15" xfId="47" applyFont="1" applyBorder="1" applyAlignment="1" applyProtection="1">
      <alignment horizontal="left" vertical="center" wrapText="1"/>
    </xf>
    <xf numFmtId="169" fontId="14" fillId="0" borderId="15" xfId="47" applyFont="1" applyBorder="1" applyAlignment="1">
      <alignment horizontal="left" vertical="justify" wrapText="1"/>
    </xf>
    <xf numFmtId="171" fontId="14" fillId="12" borderId="15" xfId="47" applyNumberFormat="1" applyFont="1" applyFill="1" applyBorder="1" applyAlignment="1" applyProtection="1">
      <alignment vertical="center"/>
    </xf>
    <xf numFmtId="171" fontId="14" fillId="0" borderId="4" xfId="47" applyNumberFormat="1" applyFont="1" applyFill="1" applyBorder="1" applyAlignment="1" applyProtection="1">
      <alignment vertical="center"/>
    </xf>
    <xf numFmtId="169" fontId="14" fillId="0" borderId="4" xfId="47" applyFont="1" applyFill="1" applyBorder="1" applyAlignment="1">
      <alignment horizontal="center" vertical="center"/>
    </xf>
    <xf numFmtId="169" fontId="14" fillId="0" borderId="4" xfId="47" applyFont="1" applyFill="1" applyBorder="1" applyAlignment="1" applyProtection="1">
      <alignment horizontal="left" vertical="center" wrapText="1"/>
    </xf>
    <xf numFmtId="169" fontId="17" fillId="0" borderId="15" xfId="47" applyFont="1" applyFill="1" applyBorder="1" applyAlignment="1" applyProtection="1">
      <alignment horizontal="center" vertical="center" wrapText="1"/>
    </xf>
    <xf numFmtId="169" fontId="17" fillId="0" borderId="15" xfId="47" applyFont="1" applyFill="1" applyBorder="1" applyAlignment="1" applyProtection="1">
      <alignment horizontal="center" vertical="center"/>
    </xf>
    <xf numFmtId="169" fontId="19" fillId="0" borderId="0" xfId="47" applyFont="1"/>
    <xf numFmtId="169" fontId="17" fillId="0" borderId="0" xfId="47" applyFont="1"/>
    <xf numFmtId="169" fontId="14" fillId="0" borderId="16" xfId="47" applyFont="1" applyFill="1" applyBorder="1" applyAlignment="1">
      <alignment horizontal="left" vertical="center" indent="3"/>
    </xf>
    <xf numFmtId="169" fontId="14" fillId="0" borderId="17" xfId="47" applyFont="1" applyFill="1" applyBorder="1" applyAlignment="1">
      <alignment horizontal="left" vertical="center" indent="3"/>
    </xf>
    <xf numFmtId="169" fontId="14" fillId="0" borderId="7" xfId="47" applyFont="1" applyFill="1" applyBorder="1" applyAlignment="1">
      <alignment horizontal="left" vertical="center" indent="3"/>
    </xf>
    <xf numFmtId="169" fontId="14" fillId="0" borderId="5" xfId="47" applyFont="1" applyFill="1" applyBorder="1" applyAlignment="1">
      <alignment horizontal="left" vertical="center" indent="3"/>
    </xf>
    <xf numFmtId="167" fontId="17" fillId="0" borderId="0" xfId="47" applyNumberFormat="1" applyFont="1" applyFill="1" applyBorder="1" applyAlignment="1">
      <alignment horizontal="center" vertical="center" wrapText="1"/>
    </xf>
    <xf numFmtId="169" fontId="14" fillId="0" borderId="0" xfId="47" applyFont="1" applyFill="1" applyBorder="1" applyAlignment="1">
      <alignment horizontal="left" vertical="center" indent="3"/>
    </xf>
    <xf numFmtId="169" fontId="17" fillId="0" borderId="0" xfId="47" applyFont="1" applyFill="1" applyBorder="1" applyAlignment="1">
      <alignment horizontal="left" vertical="center" indent="3"/>
    </xf>
    <xf numFmtId="169" fontId="7" fillId="0" borderId="0" xfId="47" applyFont="1" applyAlignment="1"/>
    <xf numFmtId="169" fontId="20" fillId="0" borderId="18" xfId="47" applyFont="1" applyBorder="1" applyAlignment="1">
      <alignment vertical="top" wrapText="1"/>
    </xf>
    <xf numFmtId="169" fontId="7" fillId="0" borderId="18" xfId="47" applyFont="1" applyBorder="1"/>
    <xf numFmtId="169" fontId="21" fillId="0" borderId="18" xfId="47" applyFont="1" applyBorder="1" applyAlignment="1">
      <alignment horizontal="left" indent="2"/>
    </xf>
    <xf numFmtId="169" fontId="14" fillId="0" borderId="18" xfId="47" applyFont="1" applyBorder="1"/>
    <xf numFmtId="49" fontId="14" fillId="0" borderId="0" xfId="47" applyNumberFormat="1" applyFont="1" applyBorder="1" applyAlignment="1">
      <alignment horizontal="left"/>
    </xf>
    <xf numFmtId="49" fontId="14" fillId="0" borderId="19" xfId="47" applyNumberFormat="1" applyFont="1" applyBorder="1" applyAlignment="1">
      <alignment horizontal="left" indent="1"/>
    </xf>
    <xf numFmtId="49" fontId="14" fillId="0" borderId="0" xfId="47" applyNumberFormat="1" applyFont="1" applyBorder="1" applyAlignment="1">
      <alignment horizontal="left" indent="1"/>
    </xf>
    <xf numFmtId="49" fontId="17" fillId="0" borderId="0" xfId="47" applyNumberFormat="1" applyFont="1" applyBorder="1" applyAlignment="1">
      <alignment horizontal="left"/>
    </xf>
    <xf numFmtId="169" fontId="22" fillId="0" borderId="0" xfId="47" applyFont="1" applyBorder="1"/>
    <xf numFmtId="169" fontId="23" fillId="0" borderId="0" xfId="47" applyFont="1"/>
    <xf numFmtId="169" fontId="7" fillId="0" borderId="0" xfId="47" applyFont="1" applyBorder="1" applyAlignment="1">
      <alignment horizontal="center"/>
    </xf>
    <xf numFmtId="169" fontId="22" fillId="0" borderId="0" xfId="47" applyFont="1"/>
    <xf numFmtId="169" fontId="24" fillId="0" borderId="0" xfId="47" applyFont="1"/>
    <xf numFmtId="169" fontId="7" fillId="0" borderId="0" xfId="47" applyFont="1" applyAlignment="1">
      <alignment horizontal="center"/>
    </xf>
    <xf numFmtId="169" fontId="27" fillId="0" borderId="0" xfId="84" applyFont="1" applyAlignment="1">
      <alignment horizontal="left" vertical="top"/>
      <protection locked="0"/>
    </xf>
    <xf numFmtId="172" fontId="27" fillId="0" borderId="0" xfId="84" applyNumberFormat="1" applyAlignment="1">
      <alignment horizontal="right" vertical="top"/>
      <protection locked="0"/>
    </xf>
    <xf numFmtId="169" fontId="27" fillId="0" borderId="0" xfId="84" applyAlignment="1">
      <alignment horizontal="left" vertical="top" wrapText="1"/>
      <protection locked="0"/>
    </xf>
    <xf numFmtId="37" fontId="27" fillId="0" borderId="0" xfId="84" applyNumberFormat="1" applyAlignment="1">
      <alignment horizontal="right" vertical="top"/>
      <protection locked="0"/>
    </xf>
    <xf numFmtId="169" fontId="27" fillId="0" borderId="0" xfId="84" applyAlignment="1">
      <alignment horizontal="left" vertical="top"/>
      <protection locked="0"/>
    </xf>
    <xf numFmtId="172" fontId="28" fillId="0" borderId="0" xfId="84" applyNumberFormat="1" applyFont="1" applyAlignment="1">
      <alignment horizontal="right"/>
      <protection locked="0"/>
    </xf>
    <xf numFmtId="169" fontId="28" fillId="0" borderId="0" xfId="84" applyFont="1" applyAlignment="1">
      <alignment horizontal="left" wrapText="1"/>
      <protection locked="0"/>
    </xf>
    <xf numFmtId="37" fontId="28" fillId="0" borderId="0" xfId="84" applyNumberFormat="1" applyFont="1" applyAlignment="1">
      <alignment horizontal="right"/>
      <protection locked="0"/>
    </xf>
    <xf numFmtId="172" fontId="29" fillId="0" borderId="20" xfId="84" applyNumberFormat="1" applyFont="1" applyBorder="1" applyAlignment="1">
      <alignment horizontal="right"/>
      <protection locked="0"/>
    </xf>
    <xf numFmtId="169" fontId="29" fillId="0" borderId="20" xfId="84" applyFont="1" applyBorder="1" applyAlignment="1">
      <alignment horizontal="left" wrapText="1"/>
      <protection locked="0"/>
    </xf>
    <xf numFmtId="37" fontId="29" fillId="0" borderId="20" xfId="84" applyNumberFormat="1" applyFont="1" applyBorder="1" applyAlignment="1">
      <alignment horizontal="right"/>
      <protection locked="0"/>
    </xf>
    <xf numFmtId="172" fontId="30" fillId="0" borderId="0" xfId="84" applyNumberFormat="1" applyFont="1" applyAlignment="1">
      <alignment horizontal="right"/>
      <protection locked="0"/>
    </xf>
    <xf numFmtId="169" fontId="30" fillId="0" borderId="0" xfId="84" applyFont="1" applyAlignment="1">
      <alignment horizontal="left" wrapText="1"/>
      <protection locked="0"/>
    </xf>
    <xf numFmtId="37" fontId="30" fillId="0" borderId="0" xfId="84" applyNumberFormat="1" applyFont="1" applyAlignment="1">
      <alignment horizontal="right"/>
      <protection locked="0"/>
    </xf>
    <xf numFmtId="172" fontId="31" fillId="0" borderId="0" xfId="84" applyNumberFormat="1" applyFont="1" applyAlignment="1">
      <alignment horizontal="right"/>
      <protection locked="0"/>
    </xf>
    <xf numFmtId="169" fontId="31" fillId="0" borderId="0" xfId="84" applyFont="1" applyAlignment="1">
      <alignment horizontal="left" wrapText="1"/>
      <protection locked="0"/>
    </xf>
    <xf numFmtId="37" fontId="31" fillId="0" borderId="0" xfId="84" applyNumberFormat="1" applyFont="1" applyAlignment="1">
      <alignment horizontal="right"/>
      <protection locked="0"/>
    </xf>
    <xf numFmtId="172" fontId="32" fillId="0" borderId="20" xfId="84" applyNumberFormat="1" applyFont="1" applyBorder="1" applyAlignment="1">
      <alignment horizontal="right"/>
      <protection locked="0"/>
    </xf>
    <xf numFmtId="169" fontId="32" fillId="0" borderId="20" xfId="84" applyFont="1" applyBorder="1" applyAlignment="1">
      <alignment horizontal="left" wrapText="1"/>
      <protection locked="0"/>
    </xf>
    <xf numFmtId="37" fontId="32" fillId="0" borderId="20" xfId="84" applyNumberFormat="1" applyFont="1" applyBorder="1" applyAlignment="1">
      <alignment horizontal="right"/>
      <protection locked="0"/>
    </xf>
    <xf numFmtId="172" fontId="33" fillId="0" borderId="0" xfId="84" applyNumberFormat="1" applyFont="1" applyAlignment="1">
      <alignment horizontal="right"/>
      <protection locked="0"/>
    </xf>
    <xf numFmtId="169" fontId="33" fillId="0" borderId="0" xfId="84" applyFont="1" applyAlignment="1">
      <alignment horizontal="left" wrapText="1"/>
      <protection locked="0"/>
    </xf>
    <xf numFmtId="37" fontId="33" fillId="0" borderId="0" xfId="84" applyNumberFormat="1" applyFont="1" applyAlignment="1">
      <alignment horizontal="right"/>
      <protection locked="0"/>
    </xf>
    <xf numFmtId="172" fontId="34" fillId="0" borderId="0" xfId="84" applyNumberFormat="1" applyFont="1" applyAlignment="1">
      <alignment horizontal="right"/>
      <protection locked="0"/>
    </xf>
    <xf numFmtId="169" fontId="34" fillId="0" borderId="0" xfId="84" applyFont="1" applyAlignment="1">
      <alignment horizontal="left" wrapText="1"/>
      <protection locked="0"/>
    </xf>
    <xf numFmtId="37" fontId="34" fillId="0" borderId="0" xfId="84" applyNumberFormat="1" applyFont="1" applyAlignment="1">
      <alignment horizontal="right"/>
      <protection locked="0"/>
    </xf>
    <xf numFmtId="169" fontId="35" fillId="0" borderId="0" xfId="84" applyFont="1" applyAlignment="1" applyProtection="1">
      <alignment horizontal="left"/>
    </xf>
    <xf numFmtId="169" fontId="36" fillId="11" borderId="20" xfId="84" applyFont="1" applyFill="1" applyBorder="1" applyAlignment="1" applyProtection="1">
      <alignment horizontal="center" vertical="center" wrapText="1"/>
    </xf>
    <xf numFmtId="169" fontId="37" fillId="11" borderId="20" xfId="84" applyFont="1" applyFill="1" applyBorder="1" applyAlignment="1">
      <alignment horizontal="center" vertical="center" wrapText="1"/>
      <protection locked="0"/>
    </xf>
    <xf numFmtId="169" fontId="38" fillId="11" borderId="20" xfId="84" applyFont="1" applyFill="1" applyBorder="1" applyAlignment="1" applyProtection="1">
      <alignment horizontal="center" vertical="center" wrapText="1"/>
    </xf>
    <xf numFmtId="169" fontId="14" fillId="11" borderId="20" xfId="84" applyFont="1" applyFill="1" applyBorder="1" applyAlignment="1">
      <alignment horizontal="center" vertical="center" wrapText="1"/>
      <protection locked="0"/>
    </xf>
    <xf numFmtId="172" fontId="29" fillId="0" borderId="0" xfId="84" applyNumberFormat="1" applyFont="1" applyAlignment="1" applyProtection="1">
      <alignment horizontal="right" vertical="top"/>
    </xf>
    <xf numFmtId="169" fontId="29" fillId="0" borderId="0" xfId="84" applyFont="1" applyAlignment="1" applyProtection="1">
      <alignment horizontal="left"/>
    </xf>
    <xf numFmtId="172" fontId="27" fillId="0" borderId="0" xfId="84" applyNumberFormat="1" applyFont="1" applyAlignment="1">
      <alignment horizontal="right" vertical="top"/>
      <protection locked="0"/>
    </xf>
    <xf numFmtId="169" fontId="29" fillId="0" borderId="0" xfId="84" applyFont="1" applyAlignment="1" applyProtection="1">
      <alignment horizontal="left" vertical="top" wrapText="1"/>
    </xf>
    <xf numFmtId="169" fontId="39" fillId="0" borderId="0" xfId="84" applyFont="1" applyAlignment="1" applyProtection="1">
      <alignment horizontal="left" vertical="center"/>
    </xf>
    <xf numFmtId="169" fontId="39" fillId="0" borderId="0" xfId="84" applyFont="1" applyAlignment="1" applyProtection="1">
      <alignment horizontal="left"/>
    </xf>
    <xf numFmtId="169" fontId="3" fillId="0" borderId="0" xfId="0" applyFont="1" applyFill="1" applyProtection="1"/>
    <xf numFmtId="169" fontId="1" fillId="0" borderId="0" xfId="0" applyFont="1" applyFill="1" applyProtection="1"/>
    <xf numFmtId="4" fontId="1" fillId="0" borderId="0" xfId="0" applyNumberFormat="1" applyFont="1" applyFill="1" applyProtection="1"/>
    <xf numFmtId="166" fontId="1" fillId="0" borderId="0" xfId="0" applyNumberFormat="1" applyFont="1" applyFill="1" applyProtection="1"/>
    <xf numFmtId="165" fontId="1" fillId="0" borderId="0" xfId="0" applyNumberFormat="1" applyFont="1" applyFill="1" applyProtection="1"/>
    <xf numFmtId="49" fontId="1" fillId="0" borderId="0" xfId="0" applyNumberFormat="1" applyFont="1" applyFill="1" applyProtection="1"/>
    <xf numFmtId="49" fontId="1" fillId="0" borderId="0" xfId="0" applyNumberFormat="1" applyFont="1" applyFill="1" applyAlignment="1" applyProtection="1">
      <alignment horizontal="center"/>
    </xf>
    <xf numFmtId="49" fontId="1" fillId="0" borderId="0" xfId="0" applyNumberFormat="1" applyFont="1" applyFill="1" applyAlignment="1" applyProtection="1"/>
    <xf numFmtId="169" fontId="2" fillId="0" borderId="0" xfId="0" applyFont="1" applyFill="1" applyProtection="1"/>
    <xf numFmtId="169" fontId="1" fillId="0" borderId="4" xfId="0" applyFont="1" applyFill="1" applyBorder="1" applyAlignment="1" applyProtection="1">
      <alignment horizontal="center"/>
    </xf>
    <xf numFmtId="169" fontId="1" fillId="0" borderId="5" xfId="0" applyFont="1" applyFill="1" applyBorder="1" applyAlignment="1" applyProtection="1">
      <alignment horizontal="centerContinuous"/>
    </xf>
    <xf numFmtId="169" fontId="1" fillId="0" borderId="6" xfId="0" applyFont="1" applyFill="1" applyBorder="1" applyAlignment="1" applyProtection="1">
      <alignment horizontal="centerContinuous"/>
    </xf>
    <xf numFmtId="169" fontId="1" fillId="0" borderId="7" xfId="0" applyFont="1" applyFill="1" applyBorder="1" applyAlignment="1" applyProtection="1">
      <alignment horizontal="centerContinuous"/>
    </xf>
    <xf numFmtId="169" fontId="1" fillId="0" borderId="8" xfId="0" applyNumberFormat="1" applyFont="1" applyFill="1" applyBorder="1" applyAlignment="1" applyProtection="1">
      <alignment horizontal="center"/>
    </xf>
    <xf numFmtId="169" fontId="1" fillId="0" borderId="4" xfId="0" applyNumberFormat="1" applyFont="1" applyFill="1" applyBorder="1" applyAlignment="1" applyProtection="1">
      <alignment horizontal="center"/>
    </xf>
    <xf numFmtId="169" fontId="1" fillId="0" borderId="0" xfId="0" applyFont="1" applyFill="1" applyAlignment="1" applyProtection="1">
      <alignment horizontal="center"/>
    </xf>
    <xf numFmtId="49" fontId="1" fillId="0" borderId="0" xfId="0" applyNumberFormat="1" applyFont="1" applyFill="1" applyAlignment="1" applyProtection="1">
      <alignment horizontal="left"/>
    </xf>
    <xf numFmtId="169" fontId="1" fillId="0" borderId="9" xfId="0" applyFont="1" applyFill="1" applyBorder="1" applyAlignment="1" applyProtection="1">
      <alignment horizontal="center"/>
    </xf>
    <xf numFmtId="169" fontId="1" fillId="0" borderId="9" xfId="0" applyFont="1" applyFill="1" applyBorder="1" applyAlignment="1" applyProtection="1">
      <alignment horizontal="center" vertical="center"/>
    </xf>
    <xf numFmtId="169" fontId="1" fillId="0" borderId="10" xfId="0" applyFont="1" applyFill="1" applyBorder="1" applyAlignment="1" applyProtection="1">
      <alignment horizontal="center"/>
    </xf>
    <xf numFmtId="169" fontId="1" fillId="0" borderId="10" xfId="0" applyNumberFormat="1" applyFont="1" applyFill="1" applyBorder="1" applyAlignment="1" applyProtection="1">
      <alignment horizontal="center"/>
    </xf>
    <xf numFmtId="169" fontId="1" fillId="0" borderId="9" xfId="0" applyNumberFormat="1" applyFont="1" applyFill="1" applyBorder="1" applyAlignment="1" applyProtection="1">
      <alignment horizontal="center"/>
    </xf>
    <xf numFmtId="169" fontId="1" fillId="0" borderId="0" xfId="0" applyFont="1" applyFill="1" applyAlignment="1" applyProtection="1">
      <alignment horizontal="right" vertical="top"/>
    </xf>
    <xf numFmtId="49" fontId="3" fillId="0" borderId="0" xfId="0" applyNumberFormat="1" applyFont="1" applyFill="1" applyAlignment="1" applyProtection="1">
      <alignment vertical="top"/>
    </xf>
    <xf numFmtId="49" fontId="1" fillId="0" borderId="0" xfId="0" applyNumberFormat="1" applyFont="1" applyFill="1" applyAlignment="1" applyProtection="1">
      <alignment vertical="top"/>
    </xf>
    <xf numFmtId="49" fontId="1" fillId="0" borderId="0" xfId="0" applyNumberFormat="1" applyFont="1" applyFill="1" applyAlignment="1" applyProtection="1">
      <alignment horizontal="left" vertical="top" wrapText="1"/>
    </xf>
    <xf numFmtId="165" fontId="1" fillId="0" borderId="0" xfId="0" applyNumberFormat="1" applyFont="1" applyFill="1" applyAlignment="1" applyProtection="1">
      <alignment vertical="top"/>
    </xf>
    <xf numFmtId="169" fontId="1" fillId="0" borderId="0" xfId="0" applyFont="1" applyFill="1" applyAlignment="1" applyProtection="1">
      <alignment vertical="top"/>
    </xf>
    <xf numFmtId="4" fontId="1" fillId="0" borderId="0" xfId="0" applyNumberFormat="1" applyFont="1" applyFill="1" applyAlignment="1" applyProtection="1">
      <alignment vertical="top"/>
    </xf>
    <xf numFmtId="166" fontId="1" fillId="0" borderId="0" xfId="0" applyNumberFormat="1" applyFont="1" applyFill="1" applyAlignment="1" applyProtection="1">
      <alignment vertical="top"/>
    </xf>
    <xf numFmtId="169" fontId="1" fillId="0" borderId="0" xfId="0" applyFont="1" applyFill="1" applyAlignment="1" applyProtection="1">
      <alignment horizontal="center" vertical="top"/>
    </xf>
    <xf numFmtId="49" fontId="1" fillId="0" borderId="0" xfId="0" applyNumberFormat="1" applyFont="1" applyFill="1" applyAlignment="1" applyProtection="1">
      <alignment horizontal="center" vertical="top"/>
    </xf>
    <xf numFmtId="49" fontId="1" fillId="0" borderId="0" xfId="0" applyNumberFormat="1" applyFont="1" applyFill="1" applyAlignment="1" applyProtection="1">
      <alignment horizontal="right" vertical="top" wrapText="1"/>
    </xf>
    <xf numFmtId="4" fontId="3" fillId="0" borderId="0" xfId="0" applyNumberFormat="1" applyFont="1" applyFill="1" applyAlignment="1" applyProtection="1">
      <alignment vertical="top"/>
    </xf>
    <xf numFmtId="166" fontId="3" fillId="0" borderId="0" xfId="0" applyNumberFormat="1" applyFont="1" applyFill="1" applyAlignment="1" applyProtection="1">
      <alignment vertical="top"/>
    </xf>
    <xf numFmtId="165" fontId="3" fillId="0" borderId="0" xfId="0" applyNumberFormat="1" applyFont="1" applyFill="1" applyAlignment="1" applyProtection="1">
      <alignment vertical="top"/>
    </xf>
    <xf numFmtId="165" fontId="1" fillId="0" borderId="0" xfId="55" applyNumberFormat="1" applyFont="1" applyFill="1" applyAlignment="1" applyProtection="1">
      <alignment vertical="top"/>
    </xf>
    <xf numFmtId="49" fontId="1" fillId="0" borderId="0" xfId="56" applyNumberFormat="1" applyFont="1" applyFill="1" applyAlignment="1" applyProtection="1">
      <alignment horizontal="center" vertical="top"/>
    </xf>
    <xf numFmtId="49" fontId="1" fillId="0" borderId="0" xfId="56" applyNumberFormat="1" applyFont="1" applyFill="1" applyAlignment="1" applyProtection="1">
      <alignment vertical="top"/>
    </xf>
    <xf numFmtId="169" fontId="1" fillId="0" borderId="0" xfId="56" applyFont="1" applyFill="1" applyAlignment="1" applyProtection="1">
      <alignment vertical="top" wrapText="1"/>
    </xf>
    <xf numFmtId="165" fontId="1" fillId="0" borderId="0" xfId="56" applyNumberFormat="1" applyFont="1" applyFill="1" applyAlignment="1" applyProtection="1">
      <alignment vertical="top"/>
    </xf>
    <xf numFmtId="169" fontId="1" fillId="0" borderId="0" xfId="56" applyFont="1" applyFill="1" applyAlignment="1" applyProtection="1">
      <alignment vertical="top"/>
    </xf>
    <xf numFmtId="49" fontId="1" fillId="0" borderId="0" xfId="57" applyNumberFormat="1" applyFont="1" applyFill="1" applyBorder="1" applyAlignment="1" applyProtection="1">
      <alignment horizontal="center" vertical="top"/>
    </xf>
    <xf numFmtId="49" fontId="1" fillId="0" borderId="0" xfId="57" applyNumberFormat="1" applyFont="1" applyFill="1" applyBorder="1" applyAlignment="1" applyProtection="1">
      <alignment vertical="top"/>
    </xf>
    <xf numFmtId="169" fontId="1" fillId="0" borderId="0" xfId="57" applyFont="1" applyFill="1" applyBorder="1" applyAlignment="1" applyProtection="1">
      <alignment vertical="top" wrapText="1"/>
    </xf>
    <xf numFmtId="165" fontId="1" fillId="0" borderId="0" xfId="57" applyNumberFormat="1" applyFont="1" applyFill="1" applyBorder="1" applyAlignment="1" applyProtection="1">
      <alignment vertical="top"/>
    </xf>
    <xf numFmtId="169" fontId="1" fillId="0" borderId="0" xfId="57" applyFont="1" applyFill="1" applyBorder="1" applyAlignment="1" applyProtection="1">
      <alignment vertical="top"/>
    </xf>
    <xf numFmtId="165" fontId="1" fillId="0" borderId="0" xfId="59" applyNumberFormat="1" applyFont="1" applyFill="1" applyAlignment="1" applyProtection="1">
      <alignment vertical="top"/>
    </xf>
    <xf numFmtId="49" fontId="1" fillId="0" borderId="0" xfId="58" applyNumberFormat="1" applyFont="1" applyFill="1" applyAlignment="1" applyProtection="1">
      <alignment horizontal="left" vertical="top" wrapText="1"/>
    </xf>
    <xf numFmtId="165" fontId="1" fillId="0" borderId="0" xfId="61" applyNumberFormat="1" applyFont="1" applyFill="1" applyAlignment="1" applyProtection="1">
      <alignment vertical="top"/>
    </xf>
    <xf numFmtId="49" fontId="1" fillId="0" borderId="0" xfId="60" applyNumberFormat="1" applyFont="1" applyFill="1" applyAlignment="1" applyProtection="1">
      <alignment horizontal="left" vertical="top" wrapText="1"/>
    </xf>
    <xf numFmtId="165" fontId="1" fillId="0" borderId="0" xfId="48" applyNumberFormat="1" applyFont="1" applyFill="1" applyAlignment="1" applyProtection="1">
      <alignment vertical="top"/>
    </xf>
    <xf numFmtId="49" fontId="1" fillId="0" borderId="0" xfId="47" applyNumberFormat="1" applyFont="1" applyFill="1" applyAlignment="1" applyProtection="1">
      <alignment horizontal="left" vertical="top" wrapText="1"/>
    </xf>
    <xf numFmtId="165" fontId="1" fillId="0" borderId="0" xfId="50" applyNumberFormat="1" applyFont="1" applyFill="1" applyAlignment="1" applyProtection="1">
      <alignment vertical="top"/>
    </xf>
    <xf numFmtId="49" fontId="1" fillId="0" borderId="0" xfId="49" applyNumberFormat="1" applyFont="1" applyFill="1" applyAlignment="1" applyProtection="1">
      <alignment horizontal="left" vertical="top" wrapText="1"/>
    </xf>
    <xf numFmtId="165" fontId="1" fillId="0" borderId="0" xfId="51" applyNumberFormat="1" applyFont="1" applyFill="1" applyAlignment="1" applyProtection="1">
      <alignment vertical="top"/>
    </xf>
    <xf numFmtId="165" fontId="1" fillId="0" borderId="0" xfId="52" applyNumberFormat="1" applyFont="1" applyFill="1" applyAlignment="1" applyProtection="1">
      <alignment vertical="top"/>
    </xf>
    <xf numFmtId="165" fontId="1" fillId="0" borderId="0" xfId="53" applyNumberFormat="1" applyFont="1" applyFill="1" applyAlignment="1" applyProtection="1">
      <alignment vertical="top"/>
    </xf>
    <xf numFmtId="165" fontId="1" fillId="0" borderId="0" xfId="54" applyNumberFormat="1" applyFont="1" applyFill="1" applyAlignment="1" applyProtection="1">
      <alignment vertical="top"/>
    </xf>
    <xf numFmtId="49" fontId="3" fillId="0" borderId="0" xfId="0" applyNumberFormat="1" applyFont="1" applyFill="1" applyAlignment="1" applyProtection="1">
      <alignment horizontal="left" vertical="top" wrapText="1"/>
    </xf>
    <xf numFmtId="49" fontId="1" fillId="0" borderId="0" xfId="46" applyNumberFormat="1" applyFont="1" applyFill="1"/>
    <xf numFmtId="169" fontId="1" fillId="0" borderId="0" xfId="46" applyFont="1" applyFill="1"/>
    <xf numFmtId="49" fontId="3" fillId="0" borderId="0" xfId="46" applyNumberFormat="1" applyFont="1" applyFill="1"/>
    <xf numFmtId="169" fontId="3" fillId="0" borderId="0" xfId="46" applyFont="1" applyFill="1"/>
    <xf numFmtId="169" fontId="1" fillId="0" borderId="0" xfId="0" applyFont="1" applyFill="1" applyAlignment="1" applyProtection="1">
      <alignment horizontal="center"/>
      <protection locked="0"/>
    </xf>
    <xf numFmtId="171" fontId="1" fillId="0" borderId="0" xfId="0" applyNumberFormat="1" applyFont="1" applyFill="1" applyAlignment="1" applyProtection="1">
      <alignment horizontal="right" vertical="top"/>
    </xf>
    <xf numFmtId="170" fontId="1" fillId="0" borderId="0" xfId="0" applyNumberFormat="1" applyFont="1" applyFill="1" applyAlignment="1" applyProtection="1">
      <alignment horizontal="right" vertical="top"/>
    </xf>
    <xf numFmtId="1" fontId="1" fillId="0" borderId="0" xfId="0" applyNumberFormat="1" applyFont="1" applyFill="1" applyAlignment="1" applyProtection="1">
      <alignment horizontal="right" vertical="top"/>
    </xf>
    <xf numFmtId="1" fontId="1" fillId="0" borderId="0" xfId="56" applyNumberFormat="1" applyFont="1" applyFill="1" applyAlignment="1" applyProtection="1">
      <alignment horizontal="right" vertical="top"/>
    </xf>
    <xf numFmtId="1" fontId="1" fillId="0" borderId="0" xfId="57" applyNumberFormat="1" applyFont="1" applyFill="1" applyBorder="1" applyAlignment="1" applyProtection="1">
      <alignment horizontal="right" vertical="top"/>
    </xf>
    <xf numFmtId="49" fontId="2" fillId="0" borderId="0" xfId="0" applyNumberFormat="1" applyFont="1" applyFill="1" applyAlignment="1" applyProtection="1">
      <alignment horizontal="left" vertical="top" wrapText="1"/>
    </xf>
    <xf numFmtId="1" fontId="41" fillId="0" borderId="0" xfId="0" applyNumberFormat="1" applyFont="1" applyFill="1" applyAlignment="1" applyProtection="1">
      <alignment horizontal="right" vertical="top"/>
    </xf>
    <xf numFmtId="49" fontId="41" fillId="0" borderId="0" xfId="0" applyNumberFormat="1" applyFont="1" applyFill="1" applyAlignment="1" applyProtection="1">
      <alignment horizontal="center" vertical="top"/>
    </xf>
    <xf numFmtId="49" fontId="41" fillId="0" borderId="0" xfId="0" applyNumberFormat="1" applyFont="1" applyFill="1" applyAlignment="1" applyProtection="1">
      <alignment vertical="top"/>
    </xf>
    <xf numFmtId="4" fontId="2" fillId="0" borderId="0" xfId="0" applyNumberFormat="1" applyFont="1" applyFill="1" applyAlignment="1" applyProtection="1">
      <alignment vertical="top"/>
    </xf>
    <xf numFmtId="169" fontId="41" fillId="0" borderId="0" xfId="0" applyFont="1" applyFill="1" applyAlignment="1" applyProtection="1">
      <alignment vertical="top"/>
    </xf>
    <xf numFmtId="4" fontId="41" fillId="0" borderId="0" xfId="0" applyNumberFormat="1" applyFont="1" applyFill="1" applyAlignment="1" applyProtection="1">
      <alignment vertical="top"/>
    </xf>
    <xf numFmtId="166" fontId="41" fillId="0" borderId="0" xfId="0" applyNumberFormat="1" applyFont="1" applyFill="1" applyAlignment="1" applyProtection="1">
      <alignment vertical="top"/>
    </xf>
    <xf numFmtId="166" fontId="2" fillId="0" borderId="0" xfId="0" applyNumberFormat="1" applyFont="1" applyFill="1" applyAlignment="1" applyProtection="1">
      <alignment vertical="top"/>
    </xf>
    <xf numFmtId="165" fontId="41" fillId="0" borderId="0" xfId="0" applyNumberFormat="1" applyFont="1" applyFill="1" applyAlignment="1" applyProtection="1">
      <alignment vertical="top"/>
    </xf>
    <xf numFmtId="165" fontId="2" fillId="0" borderId="0" xfId="0" applyNumberFormat="1" applyFont="1" applyFill="1" applyAlignment="1" applyProtection="1">
      <alignment vertical="top"/>
    </xf>
    <xf numFmtId="169" fontId="41" fillId="0" borderId="0" xfId="0" applyFont="1" applyFill="1" applyAlignment="1" applyProtection="1">
      <alignment horizontal="center" vertical="top"/>
    </xf>
    <xf numFmtId="169" fontId="41" fillId="0" borderId="0" xfId="0" applyFont="1" applyFill="1" applyProtection="1"/>
    <xf numFmtId="49" fontId="42" fillId="0" borderId="0" xfId="0" applyNumberFormat="1" applyFont="1" applyFill="1" applyAlignment="1" applyProtection="1">
      <alignment vertical="top"/>
    </xf>
    <xf numFmtId="1" fontId="7" fillId="0" borderId="0" xfId="47" applyNumberFormat="1" applyFont="1"/>
    <xf numFmtId="1" fontId="7" fillId="0" borderId="0" xfId="47" applyNumberFormat="1" applyFont="1" applyAlignment="1">
      <alignment horizontal="center"/>
    </xf>
    <xf numFmtId="1" fontId="22" fillId="0" borderId="0" xfId="47" applyNumberFormat="1" applyFont="1"/>
    <xf numFmtId="1" fontId="22" fillId="0" borderId="0" xfId="47" applyNumberFormat="1" applyFont="1" applyBorder="1"/>
    <xf numFmtId="1" fontId="7" fillId="0" borderId="18" xfId="47" applyNumberFormat="1" applyFont="1" applyBorder="1"/>
    <xf numFmtId="1" fontId="14" fillId="0" borderId="0" xfId="47" applyNumberFormat="1" applyFont="1" applyFill="1" applyBorder="1" applyAlignment="1">
      <alignment horizontal="left" vertical="center" indent="3"/>
    </xf>
    <xf numFmtId="1" fontId="14" fillId="0" borderId="7" xfId="47" applyNumberFormat="1" applyFont="1" applyFill="1" applyBorder="1" applyAlignment="1">
      <alignment horizontal="left" vertical="center" indent="3"/>
    </xf>
    <xf numFmtId="1" fontId="14" fillId="0" borderId="16" xfId="47" applyNumberFormat="1" applyFont="1" applyFill="1" applyBorder="1" applyAlignment="1">
      <alignment horizontal="left" vertical="center" indent="3"/>
    </xf>
    <xf numFmtId="1" fontId="14" fillId="0" borderId="15" xfId="47" applyNumberFormat="1" applyFont="1" applyBorder="1" applyAlignment="1">
      <alignment horizontal="center" vertical="center"/>
    </xf>
    <xf numFmtId="1" fontId="14" fillId="0" borderId="15" xfId="47" applyNumberFormat="1" applyFont="1" applyFill="1" applyBorder="1" applyAlignment="1">
      <alignment horizontal="center" vertical="center"/>
    </xf>
    <xf numFmtId="1" fontId="14" fillId="0" borderId="9" xfId="47" applyNumberFormat="1" applyFont="1" applyBorder="1" applyAlignment="1" applyProtection="1">
      <alignment horizontal="center" vertical="center"/>
    </xf>
    <xf numFmtId="1" fontId="14" fillId="0" borderId="15" xfId="47" applyNumberFormat="1" applyFont="1" applyBorder="1" applyAlignment="1" applyProtection="1">
      <alignment horizontal="center" vertical="center"/>
    </xf>
    <xf numFmtId="1" fontId="14" fillId="0" borderId="4" xfId="47" applyNumberFormat="1" applyFont="1" applyBorder="1" applyAlignment="1" applyProtection="1">
      <alignment horizontal="center" vertical="center"/>
    </xf>
    <xf numFmtId="1" fontId="14" fillId="0" borderId="0" xfId="47" applyNumberFormat="1" applyFont="1" applyAlignment="1">
      <alignment horizontal="left" wrapText="1"/>
    </xf>
    <xf numFmtId="169" fontId="43" fillId="0" borderId="0" xfId="84" applyFont="1" applyAlignment="1" applyProtection="1">
      <alignment horizontal="left"/>
    </xf>
    <xf numFmtId="169" fontId="44" fillId="0" borderId="0" xfId="0" applyFont="1" applyFill="1" applyProtection="1"/>
    <xf numFmtId="169" fontId="17" fillId="12" borderId="5" xfId="47" applyNumberFormat="1" applyFont="1" applyFill="1" applyBorder="1" applyAlignment="1">
      <alignment horizontal="center" vertical="center" wrapText="1"/>
    </xf>
    <xf numFmtId="169" fontId="17" fillId="12" borderId="7" xfId="47" applyNumberFormat="1" applyFont="1" applyFill="1" applyBorder="1" applyAlignment="1">
      <alignment horizontal="center" vertical="center" wrapText="1"/>
    </xf>
    <xf numFmtId="169" fontId="17" fillId="12" borderId="6" xfId="47" applyNumberFormat="1" applyFont="1" applyFill="1" applyBorder="1" applyAlignment="1">
      <alignment horizontal="center" vertical="center" wrapText="1"/>
    </xf>
    <xf numFmtId="169" fontId="14" fillId="0" borderId="5" xfId="47" applyFont="1" applyBorder="1" applyAlignment="1">
      <alignment horizontal="left" vertical="justify" wrapText="1"/>
    </xf>
    <xf numFmtId="169" fontId="14" fillId="0" borderId="7" xfId="47" applyFont="1" applyBorder="1" applyAlignment="1">
      <alignment horizontal="left" vertical="justify" wrapText="1"/>
    </xf>
    <xf numFmtId="169" fontId="14" fillId="0" borderId="6" xfId="47" applyFont="1" applyBorder="1" applyAlignment="1">
      <alignment horizontal="left" vertical="justify" wrapText="1"/>
    </xf>
    <xf numFmtId="169" fontId="17" fillId="12" borderId="13" xfId="47" applyNumberFormat="1" applyFont="1" applyFill="1" applyBorder="1" applyAlignment="1">
      <alignment horizontal="center" vertical="center" wrapText="1"/>
    </xf>
    <xf numFmtId="169" fontId="7" fillId="0" borderId="12" xfId="47" applyBorder="1"/>
    <xf numFmtId="169" fontId="7" fillId="0" borderId="11" xfId="47" applyBorder="1"/>
    <xf numFmtId="1" fontId="17" fillId="0" borderId="4" xfId="47" applyNumberFormat="1" applyFont="1" applyBorder="1" applyAlignment="1" applyProtection="1">
      <alignment horizontal="center" vertical="center"/>
    </xf>
    <xf numFmtId="1" fontId="17" fillId="0" borderId="9" xfId="47" applyNumberFormat="1" applyFont="1" applyBorder="1" applyAlignment="1" applyProtection="1">
      <alignment horizontal="center" vertical="center"/>
    </xf>
    <xf numFmtId="169" fontId="17" fillId="0" borderId="5" xfId="47" applyFont="1" applyFill="1" applyBorder="1" applyAlignment="1" applyProtection="1">
      <alignment horizontal="center" vertical="center"/>
    </xf>
    <xf numFmtId="169" fontId="17" fillId="0" borderId="6" xfId="47" applyFont="1" applyFill="1" applyBorder="1" applyAlignment="1" applyProtection="1">
      <alignment horizontal="center" vertical="center"/>
    </xf>
    <xf numFmtId="169" fontId="16" fillId="0" borderId="0" xfId="47" applyFont="1" applyAlignment="1">
      <alignment horizontal="left" wrapText="1" readingOrder="1"/>
    </xf>
    <xf numFmtId="169" fontId="17" fillId="0" borderId="13" xfId="47" applyFont="1" applyBorder="1" applyAlignment="1" applyProtection="1">
      <alignment horizontal="left" vertical="center" indent="3"/>
    </xf>
    <xf numFmtId="169" fontId="17" fillId="0" borderId="12" xfId="47" applyFont="1" applyBorder="1" applyAlignment="1" applyProtection="1">
      <alignment horizontal="left" vertical="center" indent="3"/>
    </xf>
    <xf numFmtId="169" fontId="17" fillId="0" borderId="11" xfId="47" applyFont="1" applyBorder="1" applyAlignment="1" applyProtection="1">
      <alignment horizontal="left" vertical="center" indent="3"/>
    </xf>
    <xf numFmtId="169" fontId="17" fillId="12" borderId="13" xfId="47" applyNumberFormat="1" applyFont="1" applyFill="1" applyBorder="1" applyAlignment="1" applyProtection="1">
      <alignment horizontal="center" vertical="center" wrapText="1"/>
    </xf>
    <xf numFmtId="169" fontId="14" fillId="0" borderId="0" xfId="47" applyFont="1" applyAlignment="1">
      <alignment horizontal="left" wrapText="1"/>
    </xf>
    <xf numFmtId="169" fontId="7" fillId="0" borderId="0" xfId="47" applyFont="1" applyFill="1" applyAlignment="1">
      <alignment horizontal="center"/>
    </xf>
    <xf numFmtId="169" fontId="25" fillId="0" borderId="0" xfId="47" applyFont="1" applyAlignment="1">
      <alignment horizontal="center"/>
    </xf>
    <xf numFmtId="169" fontId="17" fillId="0" borderId="4" xfId="47" applyFont="1" applyBorder="1" applyAlignment="1" applyProtection="1">
      <alignment horizontal="center" vertical="center"/>
    </xf>
    <xf numFmtId="169" fontId="17" fillId="0" borderId="9" xfId="47" applyFont="1" applyBorder="1" applyAlignment="1" applyProtection="1">
      <alignment horizontal="center" vertical="center"/>
    </xf>
    <xf numFmtId="1" fontId="14" fillId="0" borderId="5" xfId="47" applyNumberFormat="1" applyFont="1" applyBorder="1" applyAlignment="1" applyProtection="1">
      <alignment horizontal="center" vertical="center"/>
    </xf>
    <xf numFmtId="1" fontId="14" fillId="0" borderId="7" xfId="47" applyNumberFormat="1" applyFont="1" applyBorder="1" applyAlignment="1" applyProtection="1">
      <alignment horizontal="center" vertical="center"/>
    </xf>
    <xf numFmtId="1" fontId="14" fillId="0" borderId="6" xfId="47" applyNumberFormat="1" applyFont="1" applyBorder="1" applyAlignment="1" applyProtection="1">
      <alignment horizontal="center" vertical="center"/>
    </xf>
    <xf numFmtId="170" fontId="14" fillId="12" borderId="5" xfId="47" applyNumberFormat="1" applyFont="1" applyFill="1" applyBorder="1" applyAlignment="1" applyProtection="1">
      <alignment horizontal="center" vertical="center"/>
    </xf>
    <xf numFmtId="170" fontId="14" fillId="12" borderId="7" xfId="47" applyNumberFormat="1" applyFont="1" applyFill="1" applyBorder="1" applyAlignment="1" applyProtection="1">
      <alignment horizontal="center" vertical="center"/>
    </xf>
    <xf numFmtId="170" fontId="14" fillId="12" borderId="6" xfId="47" applyNumberFormat="1" applyFont="1" applyFill="1" applyBorder="1" applyAlignment="1" applyProtection="1">
      <alignment horizontal="center" vertical="center"/>
    </xf>
    <xf numFmtId="169" fontId="14" fillId="0" borderId="5" xfId="47" applyFont="1" applyBorder="1" applyAlignment="1" applyProtection="1">
      <alignment horizontal="left" vertical="center" indent="3"/>
    </xf>
    <xf numFmtId="169" fontId="14" fillId="0" borderId="7" xfId="47" applyFont="1" applyBorder="1" applyAlignment="1" applyProtection="1">
      <alignment horizontal="left" vertical="center" indent="3"/>
    </xf>
    <xf numFmtId="169" fontId="14" fillId="0" borderId="6" xfId="47" applyFont="1" applyBorder="1" applyAlignment="1" applyProtection="1">
      <alignment horizontal="left" vertical="center" indent="3"/>
    </xf>
    <xf numFmtId="170" fontId="14" fillId="0" borderId="5" xfId="47" applyNumberFormat="1" applyFont="1" applyFill="1" applyBorder="1" applyAlignment="1" applyProtection="1">
      <alignment horizontal="center" vertical="center"/>
    </xf>
    <xf numFmtId="170" fontId="14" fillId="0" borderId="7" xfId="47" applyNumberFormat="1" applyFont="1" applyFill="1" applyBorder="1" applyAlignment="1" applyProtection="1">
      <alignment horizontal="center" vertical="center"/>
    </xf>
    <xf numFmtId="170" fontId="14" fillId="0" borderId="6" xfId="47" applyNumberFormat="1" applyFont="1" applyFill="1" applyBorder="1" applyAlignment="1" applyProtection="1">
      <alignment horizontal="center" vertical="center"/>
    </xf>
    <xf numFmtId="169" fontId="7" fillId="0" borderId="7" xfId="47" applyBorder="1"/>
    <xf numFmtId="169" fontId="7" fillId="0" borderId="6" xfId="47" applyBorder="1"/>
    <xf numFmtId="49" fontId="19" fillId="0" borderId="19" xfId="47" applyNumberFormat="1" applyFont="1" applyBorder="1" applyAlignment="1">
      <alignment horizontal="center" wrapText="1"/>
    </xf>
    <xf numFmtId="49" fontId="19" fillId="0" borderId="0" xfId="47" applyNumberFormat="1" applyFont="1" applyBorder="1" applyAlignment="1">
      <alignment horizontal="center"/>
    </xf>
    <xf numFmtId="49" fontId="19" fillId="0" borderId="19" xfId="47" applyNumberFormat="1" applyFont="1" applyBorder="1" applyAlignment="1">
      <alignment horizontal="left" wrapText="1"/>
    </xf>
    <xf numFmtId="49" fontId="19" fillId="0" borderId="0" xfId="47" applyNumberFormat="1" applyFont="1" applyBorder="1" applyAlignment="1">
      <alignment horizontal="left"/>
    </xf>
    <xf numFmtId="169" fontId="40" fillId="0" borderId="0" xfId="84" applyFont="1" applyAlignment="1" applyProtection="1">
      <alignment horizontal="center" vertical="center"/>
    </xf>
    <xf numFmtId="169" fontId="40" fillId="0" borderId="0" xfId="84" applyFont="1" applyAlignment="1">
      <alignment horizontal="center" vertical="center"/>
      <protection locked="0"/>
    </xf>
    <xf numFmtId="169" fontId="29" fillId="0" borderId="0" xfId="84" applyFont="1" applyAlignment="1" applyProtection="1">
      <alignment horizontal="left" vertical="center"/>
    </xf>
    <xf numFmtId="39" fontId="29" fillId="0" borderId="0" xfId="84" applyNumberFormat="1" applyFont="1" applyAlignment="1" applyProtection="1">
      <alignment horizontal="left" vertical="center"/>
    </xf>
  </cellXfs>
  <cellStyles count="85">
    <cellStyle name="1 000 Sk" xfId="1" xr:uid="{00000000-0005-0000-0000-000000000000}"/>
    <cellStyle name="1 000,-  Sk" xfId="2" xr:uid="{00000000-0005-0000-0000-000001000000}"/>
    <cellStyle name="1 000,- Kč" xfId="3" xr:uid="{00000000-0005-0000-0000-000002000000}"/>
    <cellStyle name="1 000,- Sk" xfId="4" xr:uid="{00000000-0005-0000-0000-000003000000}"/>
    <cellStyle name="1000 Sk_fakturuj99" xfId="5" xr:uid="{00000000-0005-0000-0000-000004000000}"/>
    <cellStyle name="20 % – Zvýraznění1" xfId="6" xr:uid="{00000000-0005-0000-0000-000005000000}"/>
    <cellStyle name="20 % – Zvýraznění2" xfId="7" xr:uid="{00000000-0005-0000-0000-000006000000}"/>
    <cellStyle name="20 % – Zvýraznění3" xfId="8" xr:uid="{00000000-0005-0000-0000-000007000000}"/>
    <cellStyle name="20 % – Zvýraznění4" xfId="9" xr:uid="{00000000-0005-0000-0000-000008000000}"/>
    <cellStyle name="20 % – Zvýraznění5" xfId="10" xr:uid="{00000000-0005-0000-0000-000009000000}"/>
    <cellStyle name="20 % – Zvýraznění6" xfId="11" xr:uid="{00000000-0005-0000-0000-00000A000000}"/>
    <cellStyle name="40 % – Zvýraznění1" xfId="12" xr:uid="{00000000-0005-0000-0000-00000B000000}"/>
    <cellStyle name="40 % – Zvýraznění2" xfId="13" xr:uid="{00000000-0005-0000-0000-00000C000000}"/>
    <cellStyle name="40 % – Zvýraznění3" xfId="14" xr:uid="{00000000-0005-0000-0000-00000D000000}"/>
    <cellStyle name="40 % – Zvýraznění4" xfId="15" xr:uid="{00000000-0005-0000-0000-00000E000000}"/>
    <cellStyle name="40 % – Zvýraznění5" xfId="16" xr:uid="{00000000-0005-0000-0000-00000F000000}"/>
    <cellStyle name="40 % – Zvýraznění6" xfId="17" xr:uid="{00000000-0005-0000-0000-000010000000}"/>
    <cellStyle name="60 % – Zvýraznění1" xfId="18" xr:uid="{00000000-0005-0000-0000-000011000000}"/>
    <cellStyle name="60 % – Zvýraznění2" xfId="19" xr:uid="{00000000-0005-0000-0000-000012000000}"/>
    <cellStyle name="60 % – Zvýraznění3" xfId="20" xr:uid="{00000000-0005-0000-0000-000013000000}"/>
    <cellStyle name="60 % – Zvýraznění4" xfId="21" xr:uid="{00000000-0005-0000-0000-000014000000}"/>
    <cellStyle name="60 % – Zvýraznění5" xfId="22" xr:uid="{00000000-0005-0000-0000-000015000000}"/>
    <cellStyle name="60 % – Zvýraznění6" xfId="23" xr:uid="{00000000-0005-0000-0000-000016000000}"/>
    <cellStyle name="Celkem" xfId="24" xr:uid="{00000000-0005-0000-0000-000017000000}"/>
    <cellStyle name="data" xfId="25" xr:uid="{00000000-0005-0000-0000-000018000000}"/>
    <cellStyle name="data 10" xfId="26" xr:uid="{00000000-0005-0000-0000-000019000000}"/>
    <cellStyle name="data 11" xfId="27" xr:uid="{00000000-0005-0000-0000-00001A000000}"/>
    <cellStyle name="data 12" xfId="28" xr:uid="{00000000-0005-0000-0000-00001B000000}"/>
    <cellStyle name="data 13" xfId="29" xr:uid="{00000000-0005-0000-0000-00001C000000}"/>
    <cellStyle name="data 14" xfId="30" xr:uid="{00000000-0005-0000-0000-00001D000000}"/>
    <cellStyle name="data 15" xfId="31" xr:uid="{00000000-0005-0000-0000-00001E000000}"/>
    <cellStyle name="data 16" xfId="32" xr:uid="{00000000-0005-0000-0000-00001F000000}"/>
    <cellStyle name="data 17" xfId="33" xr:uid="{00000000-0005-0000-0000-000020000000}"/>
    <cellStyle name="data 18" xfId="34" xr:uid="{00000000-0005-0000-0000-000021000000}"/>
    <cellStyle name="data 19" xfId="35" xr:uid="{00000000-0005-0000-0000-000022000000}"/>
    <cellStyle name="data 2" xfId="36" xr:uid="{00000000-0005-0000-0000-000023000000}"/>
    <cellStyle name="data 3" xfId="37" xr:uid="{00000000-0005-0000-0000-000024000000}"/>
    <cellStyle name="data 4" xfId="38" xr:uid="{00000000-0005-0000-0000-000025000000}"/>
    <cellStyle name="data 5" xfId="39" xr:uid="{00000000-0005-0000-0000-000026000000}"/>
    <cellStyle name="data 6" xfId="40" xr:uid="{00000000-0005-0000-0000-000027000000}"/>
    <cellStyle name="data 7" xfId="41" xr:uid="{00000000-0005-0000-0000-000028000000}"/>
    <cellStyle name="data 8" xfId="42" xr:uid="{00000000-0005-0000-0000-000029000000}"/>
    <cellStyle name="data 9" xfId="43" xr:uid="{00000000-0005-0000-0000-00002A000000}"/>
    <cellStyle name="Název" xfId="44" xr:uid="{00000000-0005-0000-0000-00002B000000}"/>
    <cellStyle name="Normal 2" xfId="83" xr:uid="{00000000-0005-0000-0000-00002C000000}"/>
    <cellStyle name="Normálna" xfId="0" builtinId="0"/>
    <cellStyle name="normálne_fakturuj99" xfId="45" xr:uid="{00000000-0005-0000-0000-00002D000000}"/>
    <cellStyle name="normálne_KLs" xfId="46" xr:uid="{00000000-0005-0000-0000-00002E000000}"/>
    <cellStyle name="normální 10" xfId="47" xr:uid="{00000000-0005-0000-0000-000030000000}"/>
    <cellStyle name="normální 11" xfId="48" xr:uid="{00000000-0005-0000-0000-000031000000}"/>
    <cellStyle name="normální 12" xfId="49" xr:uid="{00000000-0005-0000-0000-000032000000}"/>
    <cellStyle name="normální 13" xfId="50" xr:uid="{00000000-0005-0000-0000-000033000000}"/>
    <cellStyle name="normální 14" xfId="51" xr:uid="{00000000-0005-0000-0000-000034000000}"/>
    <cellStyle name="normální 15" xfId="52" xr:uid="{00000000-0005-0000-0000-000035000000}"/>
    <cellStyle name="normální 16" xfId="53" xr:uid="{00000000-0005-0000-0000-000036000000}"/>
    <cellStyle name="normální 17" xfId="54" xr:uid="{00000000-0005-0000-0000-000037000000}"/>
    <cellStyle name="normální 18" xfId="84" xr:uid="{00000000-0005-0000-0000-000038000000}"/>
    <cellStyle name="normální 2" xfId="55" xr:uid="{00000000-0005-0000-0000-000039000000}"/>
    <cellStyle name="normální 3" xfId="56" xr:uid="{00000000-0005-0000-0000-00003A000000}"/>
    <cellStyle name="normální 4" xfId="57" xr:uid="{00000000-0005-0000-0000-00003B000000}"/>
    <cellStyle name="normální 6" xfId="58" xr:uid="{00000000-0005-0000-0000-00003C000000}"/>
    <cellStyle name="normální 7" xfId="59" xr:uid="{00000000-0005-0000-0000-00003D000000}"/>
    <cellStyle name="normální 8" xfId="60" xr:uid="{00000000-0005-0000-0000-00003E000000}"/>
    <cellStyle name="normální 9" xfId="61" xr:uid="{00000000-0005-0000-0000-00003F000000}"/>
    <cellStyle name="TEXT" xfId="62" xr:uid="{00000000-0005-0000-0000-000040000000}"/>
    <cellStyle name="Text upozornění" xfId="63" xr:uid="{00000000-0005-0000-0000-000041000000}"/>
    <cellStyle name="Text upozornění 10" xfId="64" xr:uid="{00000000-0005-0000-0000-000042000000}"/>
    <cellStyle name="Text upozornění 11" xfId="65" xr:uid="{00000000-0005-0000-0000-000043000000}"/>
    <cellStyle name="Text upozornění 12" xfId="66" xr:uid="{00000000-0005-0000-0000-000044000000}"/>
    <cellStyle name="Text upozornění 13" xfId="67" xr:uid="{00000000-0005-0000-0000-000045000000}"/>
    <cellStyle name="Text upozornění 14" xfId="68" xr:uid="{00000000-0005-0000-0000-000046000000}"/>
    <cellStyle name="Text upozornění 15" xfId="69" xr:uid="{00000000-0005-0000-0000-000047000000}"/>
    <cellStyle name="Text upozornění 16" xfId="70" xr:uid="{00000000-0005-0000-0000-000048000000}"/>
    <cellStyle name="Text upozornění 17" xfId="71" xr:uid="{00000000-0005-0000-0000-000049000000}"/>
    <cellStyle name="Text upozornění 18" xfId="72" xr:uid="{00000000-0005-0000-0000-00004A000000}"/>
    <cellStyle name="Text upozornění 19" xfId="73" xr:uid="{00000000-0005-0000-0000-00004B000000}"/>
    <cellStyle name="Text upozornění 2" xfId="74" xr:uid="{00000000-0005-0000-0000-00004C000000}"/>
    <cellStyle name="Text upozornění 3" xfId="75" xr:uid="{00000000-0005-0000-0000-00004D000000}"/>
    <cellStyle name="Text upozornění 4" xfId="76" xr:uid="{00000000-0005-0000-0000-00004E000000}"/>
    <cellStyle name="Text upozornění 5" xfId="77" xr:uid="{00000000-0005-0000-0000-00004F000000}"/>
    <cellStyle name="Text upozornění 6" xfId="78" xr:uid="{00000000-0005-0000-0000-000050000000}"/>
    <cellStyle name="Text upozornění 7" xfId="79" xr:uid="{00000000-0005-0000-0000-000051000000}"/>
    <cellStyle name="Text upozornění 8" xfId="80" xr:uid="{00000000-0005-0000-0000-000052000000}"/>
    <cellStyle name="Text upozornění 9" xfId="81" xr:uid="{00000000-0005-0000-0000-000053000000}"/>
    <cellStyle name="TEXT1" xfId="82" xr:uid="{00000000-0005-0000-0000-00005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0</xdr:row>
      <xdr:rowOff>0</xdr:rowOff>
    </xdr:to>
    <xdr:grpSp>
      <xdr:nvGrpSpPr>
        <xdr:cNvPr id="2" name="Group 84">
          <a:extLst>
            <a:ext uri="{FF2B5EF4-FFF2-40B4-BE49-F238E27FC236}">
              <a16:creationId xmlns:a16="http://schemas.microsoft.com/office/drawing/2014/main" id="{00000000-0008-0000-0100-000002000000}"/>
            </a:ext>
          </a:extLst>
        </xdr:cNvPr>
        <xdr:cNvGrpSpPr>
          <a:grpSpLocks/>
        </xdr:cNvGrpSpPr>
      </xdr:nvGrpSpPr>
      <xdr:grpSpPr bwMode="auto">
        <a:xfrm>
          <a:off x="0" y="0"/>
          <a:ext cx="6546850" cy="0"/>
          <a:chOff x="0" y="0"/>
          <a:chExt cx="666" cy="82"/>
        </a:xfrm>
      </xdr:grpSpPr>
      <xdr:pic>
        <xdr:nvPicPr>
          <xdr:cNvPr id="3" name="Picture 29">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1" cy="1"/>
          </a:xfrm>
          <a:prstGeom prst="rect">
            <a:avLst/>
          </a:prstGeom>
          <a:noFill/>
          <a:ln w="1">
            <a:noFill/>
            <a:miter lim="800000"/>
            <a:headEnd/>
            <a:tailEnd/>
          </a:ln>
        </xdr:spPr>
      </xdr:pic>
      <xdr:pic>
        <xdr:nvPicPr>
          <xdr:cNvPr id="4" name="Picture 30">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2"/>
            <a:ext cx="1" cy="1"/>
          </a:xfrm>
          <a:prstGeom prst="rect">
            <a:avLst/>
          </a:prstGeom>
          <a:noFill/>
          <a:ln w="1">
            <a:noFill/>
            <a:miter lim="800000"/>
            <a:headEnd/>
            <a:tailEnd/>
          </a:ln>
        </xdr:spPr>
      </xdr:pic>
      <xdr:sp macro="" textlink="">
        <xdr:nvSpPr>
          <xdr:cNvPr id="5" name="Text Box 58">
            <a:extLst>
              <a:ext uri="{FF2B5EF4-FFF2-40B4-BE49-F238E27FC236}">
                <a16:creationId xmlns:a16="http://schemas.microsoft.com/office/drawing/2014/main" id="{00000000-0008-0000-0100-000005000000}"/>
              </a:ext>
            </a:extLst>
          </xdr:cNvPr>
          <xdr:cNvSpPr txBox="1">
            <a:spLocks noChangeArrowheads="1"/>
          </xdr:cNvSpPr>
        </xdr:nvSpPr>
        <xdr:spPr bwMode="auto">
          <a:xfrm>
            <a:off x="10170480679613" y="0"/>
            <a:ext cx="299" cy="0"/>
          </a:xfrm>
          <a:prstGeom prst="rect">
            <a:avLst/>
          </a:prstGeom>
          <a:solidFill>
            <a:srgbClr val="FFFFFF"/>
          </a:solidFill>
          <a:ln w="25400" algn="ctr">
            <a:noFill/>
            <a:miter lim="800000"/>
            <a:headEnd/>
            <a:tailEnd/>
          </a:ln>
          <a:effectLst/>
        </xdr:spPr>
        <xdr:txBody>
          <a:bodyPr vertOverflow="clip" wrap="square" lIns="0" tIns="22860" rIns="27432" bIns="22860" anchor="ctr" upright="1"/>
          <a:lstStyle/>
          <a:p>
            <a:pPr algn="r" rtl="0">
              <a:defRPr sz="1000"/>
            </a:pPr>
            <a:r>
              <a:rPr lang="sk-SK" sz="700" b="0" i="0" strike="noStrike">
                <a:solidFill>
                  <a:srgbClr val="000000"/>
                </a:solidFill>
                <a:latin typeface="Arial"/>
                <a:cs typeface="Arial"/>
              </a:rPr>
              <a:t>APT ELEKTRO, s.r.o., Kopčianska 65, 851 05 Bratislava</a:t>
            </a:r>
          </a:p>
        </xdr:txBody>
      </xdr:sp>
      <xdr:pic>
        <xdr:nvPicPr>
          <xdr:cNvPr id="6" name="Picture 66">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grayscl/>
            <a:biLevel thresh="50000"/>
          </a:blip>
          <a:srcRect/>
          <a:stretch>
            <a:fillRect/>
          </a:stretch>
        </xdr:blipFill>
        <xdr:spPr bwMode="auto">
          <a:xfrm>
            <a:off x="0" y="0"/>
            <a:ext cx="297" cy="82"/>
          </a:xfrm>
          <a:prstGeom prst="rect">
            <a:avLst/>
          </a:prstGeom>
          <a:noFill/>
          <a:ln w="1">
            <a:noFill/>
            <a:miter lim="800000"/>
            <a:headEnd/>
            <a:tailEnd/>
          </a:ln>
        </xdr:spPr>
      </xdr:pic>
      <xdr:sp macro="" textlink="">
        <xdr:nvSpPr>
          <xdr:cNvPr id="7" name="Text Box 70">
            <a:extLst>
              <a:ext uri="{FF2B5EF4-FFF2-40B4-BE49-F238E27FC236}">
                <a16:creationId xmlns:a16="http://schemas.microsoft.com/office/drawing/2014/main" id="{00000000-0008-0000-0100-000007000000}"/>
              </a:ext>
            </a:extLst>
          </xdr:cNvPr>
          <xdr:cNvSpPr txBox="1">
            <a:spLocks noChangeArrowheads="1"/>
          </xdr:cNvSpPr>
        </xdr:nvSpPr>
        <xdr:spPr bwMode="auto">
          <a:xfrm>
            <a:off x="10170480679613" y="0"/>
            <a:ext cx="299" cy="0"/>
          </a:xfrm>
          <a:prstGeom prst="rect">
            <a:avLst/>
          </a:prstGeom>
          <a:noFill/>
          <a:ln w="9525">
            <a:noFill/>
            <a:miter lim="800000"/>
            <a:headEnd/>
            <a:tailEnd/>
          </a:ln>
        </xdr:spPr>
        <xdr:txBody>
          <a:bodyPr vertOverflow="clip" wrap="square" lIns="0" tIns="22860" rIns="27432" bIns="0" anchor="t" upright="1"/>
          <a:lstStyle/>
          <a:p>
            <a:pPr algn="r" rtl="0">
              <a:defRPr sz="1000"/>
            </a:pPr>
            <a:r>
              <a:rPr lang="sk-SK" sz="700" b="0" i="0" strike="noStrike">
                <a:solidFill>
                  <a:srgbClr val="000000"/>
                </a:solidFill>
                <a:latin typeface="Arial"/>
                <a:cs typeface="Arial"/>
              </a:rPr>
              <a:t>Zápis v OR OS BA I. Oddiel: Sro, vl.č. 16660/B</a:t>
            </a:r>
          </a:p>
        </xdr:txBody>
      </xdr:sp>
      <xdr:sp macro="" textlink="">
        <xdr:nvSpPr>
          <xdr:cNvPr id="8" name="Text Box 71">
            <a:extLst>
              <a:ext uri="{FF2B5EF4-FFF2-40B4-BE49-F238E27FC236}">
                <a16:creationId xmlns:a16="http://schemas.microsoft.com/office/drawing/2014/main" id="{00000000-0008-0000-0100-000008000000}"/>
              </a:ext>
            </a:extLst>
          </xdr:cNvPr>
          <xdr:cNvSpPr txBox="1">
            <a:spLocks noChangeArrowheads="1"/>
          </xdr:cNvSpPr>
        </xdr:nvSpPr>
        <xdr:spPr bwMode="auto">
          <a:xfrm>
            <a:off x="10170480679613" y="0"/>
            <a:ext cx="299" cy="0"/>
          </a:xfrm>
          <a:prstGeom prst="rect">
            <a:avLst/>
          </a:prstGeom>
          <a:noFill/>
          <a:ln w="9525">
            <a:noFill/>
            <a:miter lim="800000"/>
            <a:headEnd/>
            <a:tailEnd/>
          </a:ln>
        </xdr:spPr>
        <xdr:txBody>
          <a:bodyPr vertOverflow="clip" wrap="square" lIns="0" tIns="22860" rIns="27432" bIns="0" anchor="t" upright="1"/>
          <a:lstStyle/>
          <a:p>
            <a:pPr algn="r" rtl="0">
              <a:defRPr sz="1000"/>
            </a:pPr>
            <a:r>
              <a:rPr lang="sk-SK" sz="700" b="0" i="0" strike="noStrike">
                <a:solidFill>
                  <a:srgbClr val="000000"/>
                </a:solidFill>
                <a:latin typeface="Arial"/>
                <a:cs typeface="Arial"/>
              </a:rPr>
              <a:t> tel: 02/6353 1764     fax: 02 / 6353 1765     mail: apt@apt-elektro.sk</a:t>
            </a:r>
          </a:p>
        </xdr:txBody>
      </xdr:sp>
      <xdr:sp macro="" textlink="">
        <xdr:nvSpPr>
          <xdr:cNvPr id="9" name="Text Box 72">
            <a:extLst>
              <a:ext uri="{FF2B5EF4-FFF2-40B4-BE49-F238E27FC236}">
                <a16:creationId xmlns:a16="http://schemas.microsoft.com/office/drawing/2014/main" id="{00000000-0008-0000-0100-000009000000}"/>
              </a:ext>
            </a:extLst>
          </xdr:cNvPr>
          <xdr:cNvSpPr txBox="1">
            <a:spLocks noChangeArrowheads="1"/>
          </xdr:cNvSpPr>
        </xdr:nvSpPr>
        <xdr:spPr bwMode="auto">
          <a:xfrm>
            <a:off x="10170480679613" y="0"/>
            <a:ext cx="299" cy="0"/>
          </a:xfrm>
          <a:prstGeom prst="rect">
            <a:avLst/>
          </a:prstGeom>
          <a:noFill/>
          <a:ln w="9525">
            <a:noFill/>
            <a:miter lim="800000"/>
            <a:headEnd/>
            <a:tailEnd/>
          </a:ln>
        </xdr:spPr>
        <xdr:txBody>
          <a:bodyPr vertOverflow="clip" wrap="square" lIns="0" tIns="22860" rIns="27432" bIns="0" anchor="t" upright="1"/>
          <a:lstStyle/>
          <a:p>
            <a:pPr algn="r" rtl="0">
              <a:defRPr sz="1000"/>
            </a:pPr>
            <a:r>
              <a:rPr lang="sk-SK" sz="700" b="0" i="0" strike="noStrike">
                <a:solidFill>
                  <a:srgbClr val="000000"/>
                </a:solidFill>
                <a:latin typeface="Arial"/>
                <a:cs typeface="Arial"/>
              </a:rPr>
              <a:t>    IČO: 35739851     IČ DPH: SK2020270230     Účet: 7507621/1200</a:t>
            </a:r>
          </a:p>
        </xdr:txBody>
      </xdr:sp>
    </xdr:grpSp>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98"/>
  <sheetViews>
    <sheetView showGridLines="0" topLeftCell="A178" zoomScale="118" zoomScaleNormal="118" workbookViewId="0">
      <selection activeCell="AA1" sqref="AA1:AE1048576"/>
    </sheetView>
  </sheetViews>
  <sheetFormatPr defaultRowHeight="12.75"/>
  <cols>
    <col min="1" max="1" width="6.7109375" style="134" customWidth="1"/>
    <col min="2" max="2" width="3.7109375" style="143" customWidth="1"/>
    <col min="3" max="3" width="13" style="136" customWidth="1"/>
    <col min="4" max="4" width="45.7109375" style="137" customWidth="1"/>
    <col min="5" max="5" width="11.28515625" style="138" customWidth="1"/>
    <col min="6" max="6" width="5.85546875" style="139" customWidth="1"/>
    <col min="7" max="7" width="8.7109375" style="140" customWidth="1"/>
    <col min="8" max="10" width="9.7109375" style="140" customWidth="1"/>
    <col min="11" max="11" width="7.42578125" style="141" customWidth="1"/>
    <col min="12" max="12" width="8.28515625" style="141" customWidth="1"/>
    <col min="13" max="13" width="7.140625" style="138" customWidth="1"/>
    <col min="14" max="14" width="7" style="138" customWidth="1"/>
    <col min="15" max="15" width="3.5703125" style="139" customWidth="1"/>
    <col min="16" max="16" width="12.7109375" style="139" customWidth="1"/>
    <col min="17" max="19" width="11.28515625" style="138" customWidth="1"/>
    <col min="20" max="20" width="10.5703125" style="142" customWidth="1"/>
    <col min="21" max="21" width="10.28515625" style="142" customWidth="1"/>
    <col min="22" max="22" width="5.7109375" style="142" customWidth="1"/>
    <col min="23" max="23" width="9.140625" style="138"/>
    <col min="24" max="25" width="9.140625" style="139"/>
    <col min="26" max="26" width="7.5703125" style="136" customWidth="1"/>
    <col min="27" max="27" width="24.85546875" style="136" hidden="1" customWidth="1"/>
    <col min="28" max="28" width="5.85546875" style="139" hidden="1" customWidth="1"/>
    <col min="29" max="29" width="8.28515625" style="139" hidden="1" customWidth="1"/>
    <col min="30" max="30" width="8.7109375" style="139" hidden="1" customWidth="1"/>
    <col min="31" max="31" width="0" style="139" hidden="1" customWidth="1"/>
    <col min="32" max="34" width="9.140625" style="139"/>
    <col min="35" max="16384" width="9.140625" style="113"/>
  </cols>
  <sheetData>
    <row r="1" spans="1:34">
      <c r="H1" s="145" t="s">
        <v>533</v>
      </c>
      <c r="I1" s="145"/>
    </row>
    <row r="2" spans="1:34" ht="18">
      <c r="C2" s="195" t="s">
        <v>532</v>
      </c>
    </row>
    <row r="3" spans="1:34">
      <c r="A3" s="112" t="s">
        <v>0</v>
      </c>
      <c r="B3" s="113"/>
      <c r="C3" s="113"/>
      <c r="D3" s="113"/>
      <c r="E3" s="113"/>
      <c r="F3" s="113"/>
      <c r="G3" s="114"/>
      <c r="H3" s="113"/>
      <c r="I3" s="112" t="s">
        <v>1</v>
      </c>
      <c r="J3" s="114"/>
      <c r="K3" s="115"/>
      <c r="L3" s="113"/>
      <c r="M3" s="113"/>
      <c r="N3" s="113"/>
      <c r="O3" s="113"/>
      <c r="P3" s="113"/>
      <c r="Q3" s="116"/>
      <c r="R3" s="116"/>
      <c r="S3" s="116"/>
      <c r="T3" s="113"/>
      <c r="U3" s="113"/>
      <c r="V3" s="113"/>
      <c r="W3" s="113"/>
      <c r="X3" s="113"/>
      <c r="Y3" s="113"/>
      <c r="Z3" s="172" t="s">
        <v>2</v>
      </c>
      <c r="AA3" s="172" t="s">
        <v>3</v>
      </c>
      <c r="AB3" s="173" t="s">
        <v>4</v>
      </c>
      <c r="AC3" s="173" t="s">
        <v>5</v>
      </c>
      <c r="AD3" s="173" t="s">
        <v>6</v>
      </c>
      <c r="AE3" s="113"/>
      <c r="AF3" s="113"/>
      <c r="AG3" s="113"/>
      <c r="AH3" s="113"/>
    </row>
    <row r="4" spans="1:34">
      <c r="A4" s="112" t="s">
        <v>7</v>
      </c>
      <c r="B4" s="113"/>
      <c r="C4" s="113"/>
      <c r="D4" s="113"/>
      <c r="E4" s="113"/>
      <c r="F4" s="113"/>
      <c r="G4" s="114"/>
      <c r="H4" s="117"/>
      <c r="I4" s="112" t="s">
        <v>8</v>
      </c>
      <c r="J4" s="114"/>
      <c r="K4" s="115"/>
      <c r="L4" s="113"/>
      <c r="M4" s="113"/>
      <c r="N4" s="113"/>
      <c r="O4" s="113"/>
      <c r="P4" s="113"/>
      <c r="Q4" s="116"/>
      <c r="R4" s="116"/>
      <c r="S4" s="116"/>
      <c r="T4" s="113"/>
      <c r="U4" s="113"/>
      <c r="V4" s="113"/>
      <c r="W4" s="113"/>
      <c r="X4" s="113"/>
      <c r="Y4" s="113"/>
      <c r="Z4" s="172" t="s">
        <v>9</v>
      </c>
      <c r="AA4" s="174" t="s">
        <v>10</v>
      </c>
      <c r="AB4" s="175" t="s">
        <v>11</v>
      </c>
      <c r="AC4" s="175"/>
      <c r="AD4" s="174"/>
      <c r="AE4" s="113"/>
      <c r="AF4" s="113"/>
      <c r="AG4" s="113"/>
      <c r="AH4" s="113"/>
    </row>
    <row r="5" spans="1:34" ht="16.5">
      <c r="A5" s="211" t="s">
        <v>12</v>
      </c>
      <c r="B5" s="113"/>
      <c r="C5" s="113"/>
      <c r="D5" s="113"/>
      <c r="E5" s="113"/>
      <c r="F5" s="113"/>
      <c r="G5" s="114"/>
      <c r="H5" s="113"/>
      <c r="I5" s="112" t="s">
        <v>13</v>
      </c>
      <c r="J5" s="114"/>
      <c r="K5" s="115"/>
      <c r="L5" s="113"/>
      <c r="M5" s="113"/>
      <c r="N5" s="113"/>
      <c r="O5" s="113"/>
      <c r="P5" s="113"/>
      <c r="Q5" s="116"/>
      <c r="R5" s="116"/>
      <c r="S5" s="116"/>
      <c r="T5" s="113"/>
      <c r="U5" s="113"/>
      <c r="V5" s="113"/>
      <c r="W5" s="113"/>
      <c r="X5" s="113"/>
      <c r="Y5" s="113"/>
      <c r="Z5" s="172" t="s">
        <v>14</v>
      </c>
      <c r="AA5" s="174" t="s">
        <v>15</v>
      </c>
      <c r="AB5" s="175" t="s">
        <v>11</v>
      </c>
      <c r="AC5" s="175" t="s">
        <v>16</v>
      </c>
      <c r="AD5" s="174" t="s">
        <v>17</v>
      </c>
      <c r="AE5" s="113"/>
      <c r="AF5" s="113"/>
      <c r="AG5" s="113"/>
      <c r="AH5" s="113"/>
    </row>
    <row r="6" spans="1:34">
      <c r="A6" s="113"/>
      <c r="B6" s="113"/>
      <c r="C6" s="113"/>
      <c r="D6" s="113"/>
      <c r="E6" s="113"/>
      <c r="F6" s="113"/>
      <c r="G6" s="113"/>
      <c r="H6" s="113"/>
      <c r="I6" s="113"/>
      <c r="J6" s="113"/>
      <c r="K6" s="113"/>
      <c r="L6" s="113"/>
      <c r="M6" s="113"/>
      <c r="N6" s="113"/>
      <c r="O6" s="113"/>
      <c r="P6" s="113"/>
      <c r="Q6" s="116"/>
      <c r="R6" s="116"/>
      <c r="S6" s="116"/>
      <c r="T6" s="113"/>
      <c r="U6" s="113"/>
      <c r="V6" s="113"/>
      <c r="W6" s="113"/>
      <c r="X6" s="113"/>
      <c r="Y6" s="113"/>
      <c r="Z6" s="172" t="s">
        <v>18</v>
      </c>
      <c r="AA6" s="174" t="s">
        <v>19</v>
      </c>
      <c r="AB6" s="175" t="s">
        <v>11</v>
      </c>
      <c r="AC6" s="175"/>
      <c r="AD6" s="174"/>
      <c r="AE6" s="113"/>
      <c r="AF6" s="113"/>
      <c r="AG6" s="113"/>
      <c r="AH6" s="113"/>
    </row>
    <row r="7" spans="1:34">
      <c r="A7" s="112" t="s">
        <v>20</v>
      </c>
      <c r="B7" s="113"/>
      <c r="C7" s="113"/>
      <c r="D7" s="113"/>
      <c r="E7" s="113"/>
      <c r="F7" s="113"/>
      <c r="G7" s="113"/>
      <c r="H7" s="113"/>
      <c r="I7" s="113"/>
      <c r="J7" s="113"/>
      <c r="K7" s="113"/>
      <c r="L7" s="113"/>
      <c r="M7" s="113"/>
      <c r="N7" s="113"/>
      <c r="O7" s="113"/>
      <c r="P7" s="113"/>
      <c r="Q7" s="116"/>
      <c r="R7" s="116"/>
      <c r="S7" s="116"/>
      <c r="T7" s="113"/>
      <c r="U7" s="113"/>
      <c r="V7" s="113"/>
      <c r="W7" s="113"/>
      <c r="X7" s="113"/>
      <c r="Y7" s="113"/>
      <c r="Z7" s="172" t="s">
        <v>21</v>
      </c>
      <c r="AA7" s="174" t="s">
        <v>15</v>
      </c>
      <c r="AB7" s="175" t="s">
        <v>11</v>
      </c>
      <c r="AC7" s="175" t="s">
        <v>16</v>
      </c>
      <c r="AD7" s="174" t="s">
        <v>17</v>
      </c>
      <c r="AE7" s="113"/>
      <c r="AF7" s="113"/>
      <c r="AG7" s="113"/>
      <c r="AH7" s="113"/>
    </row>
    <row r="8" spans="1:34">
      <c r="A8" s="112" t="s">
        <v>22</v>
      </c>
      <c r="B8" s="113"/>
      <c r="C8" s="113"/>
      <c r="D8" s="113"/>
      <c r="E8" s="113"/>
      <c r="F8" s="113"/>
      <c r="G8" s="113"/>
      <c r="H8" s="113"/>
      <c r="I8" s="113"/>
      <c r="J8" s="113"/>
      <c r="K8" s="113"/>
      <c r="L8" s="113"/>
      <c r="M8" s="113"/>
      <c r="N8" s="113"/>
      <c r="O8" s="113"/>
      <c r="P8" s="113"/>
      <c r="Q8" s="116"/>
      <c r="R8" s="116"/>
      <c r="S8" s="116"/>
      <c r="T8" s="113"/>
      <c r="U8" s="113"/>
      <c r="V8" s="113"/>
      <c r="W8" s="113"/>
      <c r="X8" s="113"/>
      <c r="Y8" s="113"/>
      <c r="Z8" s="117"/>
      <c r="AA8" s="117"/>
      <c r="AB8" s="113"/>
      <c r="AC8" s="113"/>
      <c r="AD8" s="113"/>
      <c r="AE8" s="113"/>
      <c r="AF8" s="113"/>
      <c r="AG8" s="113"/>
      <c r="AH8" s="113"/>
    </row>
    <row r="9" spans="1:34">
      <c r="A9" s="112"/>
      <c r="B9" s="113"/>
      <c r="C9" s="113"/>
      <c r="D9" s="113"/>
      <c r="E9" s="113"/>
      <c r="F9" s="113"/>
      <c r="G9" s="113"/>
      <c r="H9" s="113"/>
      <c r="I9" s="113"/>
      <c r="J9" s="113"/>
      <c r="K9" s="113"/>
      <c r="L9" s="113"/>
      <c r="M9" s="113"/>
      <c r="N9" s="113"/>
      <c r="O9" s="113"/>
      <c r="P9" s="113"/>
      <c r="Q9" s="116"/>
      <c r="R9" s="116"/>
      <c r="S9" s="116"/>
      <c r="T9" s="113"/>
      <c r="U9" s="113"/>
      <c r="V9" s="113"/>
      <c r="W9" s="113"/>
      <c r="X9" s="113"/>
      <c r="Y9" s="113"/>
      <c r="Z9" s="117"/>
      <c r="AA9" s="117"/>
      <c r="AB9" s="113"/>
      <c r="AC9" s="113"/>
      <c r="AD9" s="113"/>
      <c r="AE9" s="113"/>
      <c r="AF9" s="113"/>
      <c r="AG9" s="113"/>
      <c r="AH9" s="113"/>
    </row>
    <row r="10" spans="1:34" ht="13.5">
      <c r="A10" s="113" t="s">
        <v>23</v>
      </c>
      <c r="B10" s="118"/>
      <c r="C10" s="119"/>
      <c r="D10" s="120" t="str">
        <f>CONCATENATE(AA4," ",AB4," ",AC4," ",AD4)</f>
        <v xml:space="preserve">Prehľad rozpočtových nákladov v EUR  </v>
      </c>
      <c r="E10" s="116"/>
      <c r="F10" s="113"/>
      <c r="G10" s="114"/>
      <c r="H10" s="114"/>
      <c r="I10" s="114"/>
      <c r="J10" s="114"/>
      <c r="K10" s="115"/>
      <c r="L10" s="115"/>
      <c r="M10" s="116"/>
      <c r="N10" s="116"/>
      <c r="O10" s="113"/>
      <c r="P10" s="113"/>
      <c r="Q10" s="116"/>
      <c r="R10" s="116"/>
      <c r="S10" s="116"/>
      <c r="T10" s="113"/>
      <c r="U10" s="113"/>
      <c r="V10" s="113"/>
      <c r="W10" s="113"/>
      <c r="X10" s="113"/>
      <c r="Y10" s="113"/>
      <c r="Z10" s="117"/>
      <c r="AA10" s="117"/>
      <c r="AB10" s="113"/>
      <c r="AC10" s="113"/>
      <c r="AD10" s="113"/>
      <c r="AE10" s="113"/>
      <c r="AF10" s="113"/>
      <c r="AG10" s="113"/>
      <c r="AH10" s="113"/>
    </row>
    <row r="11" spans="1:34">
      <c r="A11" s="121" t="s">
        <v>24</v>
      </c>
      <c r="B11" s="121" t="s">
        <v>25</v>
      </c>
      <c r="C11" s="121" t="s">
        <v>26</v>
      </c>
      <c r="D11" s="121" t="s">
        <v>27</v>
      </c>
      <c r="E11" s="121" t="s">
        <v>28</v>
      </c>
      <c r="F11" s="121" t="s">
        <v>29</v>
      </c>
      <c r="G11" s="121" t="s">
        <v>30</v>
      </c>
      <c r="H11" s="121" t="s">
        <v>31</v>
      </c>
      <c r="I11" s="121" t="s">
        <v>32</v>
      </c>
      <c r="J11" s="121" t="s">
        <v>33</v>
      </c>
      <c r="K11" s="122" t="s">
        <v>34</v>
      </c>
      <c r="L11" s="123"/>
      <c r="M11" s="124" t="s">
        <v>35</v>
      </c>
      <c r="N11" s="123"/>
      <c r="O11" s="121" t="s">
        <v>36</v>
      </c>
      <c r="P11" s="125" t="s">
        <v>37</v>
      </c>
      <c r="Q11" s="126" t="s">
        <v>28</v>
      </c>
      <c r="R11" s="126" t="s">
        <v>28</v>
      </c>
      <c r="S11" s="125" t="s">
        <v>28</v>
      </c>
      <c r="T11" s="176" t="s">
        <v>38</v>
      </c>
      <c r="U11" s="176" t="s">
        <v>39</v>
      </c>
      <c r="V11" s="176" t="s">
        <v>40</v>
      </c>
      <c r="W11" s="127" t="s">
        <v>41</v>
      </c>
      <c r="X11" s="127" t="s">
        <v>42</v>
      </c>
      <c r="Y11" s="127" t="s">
        <v>43</v>
      </c>
      <c r="Z11" s="128" t="s">
        <v>44</v>
      </c>
      <c r="AA11" s="128" t="s">
        <v>45</v>
      </c>
      <c r="AB11" s="113" t="s">
        <v>40</v>
      </c>
      <c r="AC11" s="113"/>
      <c r="AD11" s="113"/>
      <c r="AE11" s="113"/>
      <c r="AF11" s="113"/>
      <c r="AG11" s="113"/>
      <c r="AH11" s="113"/>
    </row>
    <row r="12" spans="1:34">
      <c r="A12" s="129" t="s">
        <v>46</v>
      </c>
      <c r="B12" s="129" t="s">
        <v>47</v>
      </c>
      <c r="C12" s="130"/>
      <c r="D12" s="129" t="s">
        <v>48</v>
      </c>
      <c r="E12" s="129" t="s">
        <v>49</v>
      </c>
      <c r="F12" s="129" t="s">
        <v>50</v>
      </c>
      <c r="G12" s="129" t="s">
        <v>51</v>
      </c>
      <c r="H12" s="129"/>
      <c r="I12" s="129" t="s">
        <v>52</v>
      </c>
      <c r="J12" s="129"/>
      <c r="K12" s="129" t="s">
        <v>30</v>
      </c>
      <c r="L12" s="129" t="s">
        <v>33</v>
      </c>
      <c r="M12" s="131" t="s">
        <v>30</v>
      </c>
      <c r="N12" s="129" t="s">
        <v>33</v>
      </c>
      <c r="O12" s="129" t="s">
        <v>53</v>
      </c>
      <c r="P12" s="132"/>
      <c r="Q12" s="133" t="s">
        <v>54</v>
      </c>
      <c r="R12" s="133" t="s">
        <v>55</v>
      </c>
      <c r="S12" s="132" t="s">
        <v>56</v>
      </c>
      <c r="T12" s="176" t="s">
        <v>57</v>
      </c>
      <c r="U12" s="176" t="s">
        <v>58</v>
      </c>
      <c r="V12" s="176" t="s">
        <v>59</v>
      </c>
      <c r="W12" s="116"/>
      <c r="X12" s="113"/>
      <c r="Y12" s="113"/>
      <c r="Z12" s="128" t="s">
        <v>60</v>
      </c>
      <c r="AA12" s="128" t="s">
        <v>46</v>
      </c>
      <c r="AB12" s="113" t="s">
        <v>61</v>
      </c>
      <c r="AC12" s="113"/>
      <c r="AD12" s="113"/>
      <c r="AE12" s="113"/>
      <c r="AF12" s="113"/>
      <c r="AG12" s="113"/>
      <c r="AH12" s="113"/>
    </row>
    <row r="14" spans="1:34">
      <c r="A14" s="178"/>
      <c r="B14" s="135" t="s">
        <v>62</v>
      </c>
    </row>
    <row r="15" spans="1:34">
      <c r="A15" s="178"/>
      <c r="B15" s="136" t="s">
        <v>63</v>
      </c>
    </row>
    <row r="16" spans="1:34">
      <c r="A16" s="178">
        <v>1</v>
      </c>
      <c r="B16" s="143" t="s">
        <v>64</v>
      </c>
      <c r="C16" s="136" t="s">
        <v>65</v>
      </c>
      <c r="D16" s="137" t="s">
        <v>66</v>
      </c>
      <c r="E16" s="138">
        <v>19.079999999999998</v>
      </c>
      <c r="F16" s="139" t="s">
        <v>67</v>
      </c>
      <c r="H16" s="140">
        <f>ROUND(E16*G16, 2)</f>
        <v>0</v>
      </c>
      <c r="J16" s="140">
        <f>ROUND(E16*G16, 2)</f>
        <v>0</v>
      </c>
      <c r="M16" s="138">
        <v>9.8000000000000004E-2</v>
      </c>
      <c r="N16" s="138">
        <f>E16*M16</f>
        <v>1.8698399999999999</v>
      </c>
      <c r="P16" s="139" t="s">
        <v>68</v>
      </c>
      <c r="V16" s="142" t="s">
        <v>69</v>
      </c>
      <c r="Z16" s="136" t="s">
        <v>70</v>
      </c>
      <c r="AB16" s="139">
        <v>1</v>
      </c>
    </row>
    <row r="17" spans="1:28">
      <c r="A17" s="178"/>
      <c r="D17" s="137" t="s">
        <v>71</v>
      </c>
      <c r="V17" s="142" t="s">
        <v>72</v>
      </c>
    </row>
    <row r="18" spans="1:28">
      <c r="A18" s="178"/>
      <c r="D18" s="137" t="s">
        <v>73</v>
      </c>
      <c r="V18" s="142" t="s">
        <v>72</v>
      </c>
    </row>
    <row r="19" spans="1:28">
      <c r="A19" s="178">
        <v>2</v>
      </c>
      <c r="B19" s="143" t="s">
        <v>74</v>
      </c>
      <c r="C19" s="136" t="s">
        <v>75</v>
      </c>
      <c r="D19" s="137" t="s">
        <v>76</v>
      </c>
      <c r="E19" s="138">
        <v>7.4749999999999996</v>
      </c>
      <c r="F19" s="139" t="s">
        <v>77</v>
      </c>
      <c r="H19" s="140">
        <f>ROUND(E19*G19, 2)</f>
        <v>0</v>
      </c>
      <c r="J19" s="140">
        <f>ROUND(E19*G19, 2)</f>
        <v>0</v>
      </c>
      <c r="P19" s="139" t="s">
        <v>68</v>
      </c>
      <c r="V19" s="142" t="s">
        <v>69</v>
      </c>
      <c r="Z19" s="136" t="s">
        <v>78</v>
      </c>
      <c r="AB19" s="139">
        <v>1</v>
      </c>
    </row>
    <row r="20" spans="1:28">
      <c r="A20" s="178"/>
      <c r="D20" s="137" t="s">
        <v>79</v>
      </c>
      <c r="V20" s="142" t="s">
        <v>72</v>
      </c>
    </row>
    <row r="21" spans="1:28">
      <c r="A21" s="178">
        <v>3</v>
      </c>
      <c r="B21" s="143" t="s">
        <v>74</v>
      </c>
      <c r="C21" s="136" t="s">
        <v>80</v>
      </c>
      <c r="D21" s="137" t="s">
        <v>81</v>
      </c>
      <c r="E21" s="138">
        <v>7.4749999999999996</v>
      </c>
      <c r="F21" s="139" t="s">
        <v>77</v>
      </c>
      <c r="H21" s="140">
        <f>ROUND(E21*G21, 2)</f>
        <v>0</v>
      </c>
      <c r="J21" s="140">
        <f>ROUND(E21*G21, 2)</f>
        <v>0</v>
      </c>
      <c r="P21" s="139" t="s">
        <v>68</v>
      </c>
      <c r="V21" s="142" t="s">
        <v>69</v>
      </c>
      <c r="Z21" s="136" t="s">
        <v>78</v>
      </c>
      <c r="AB21" s="139">
        <v>1</v>
      </c>
    </row>
    <row r="22" spans="1:28">
      <c r="A22" s="178">
        <v>4</v>
      </c>
      <c r="B22" s="143" t="s">
        <v>74</v>
      </c>
      <c r="C22" s="136" t="s">
        <v>82</v>
      </c>
      <c r="D22" s="137" t="s">
        <v>83</v>
      </c>
      <c r="E22" s="138">
        <v>5.2329999999999997</v>
      </c>
      <c r="F22" s="139" t="s">
        <v>77</v>
      </c>
      <c r="H22" s="140">
        <f>ROUND(E22*G22, 2)</f>
        <v>0</v>
      </c>
      <c r="J22" s="140">
        <f>ROUND(E22*G22, 2)</f>
        <v>0</v>
      </c>
      <c r="P22" s="139" t="s">
        <v>68</v>
      </c>
      <c r="V22" s="142" t="s">
        <v>69</v>
      </c>
      <c r="Z22" s="136" t="s">
        <v>84</v>
      </c>
      <c r="AB22" s="139">
        <v>1</v>
      </c>
    </row>
    <row r="23" spans="1:28">
      <c r="A23" s="178"/>
      <c r="D23" s="137" t="s">
        <v>85</v>
      </c>
      <c r="V23" s="142" t="s">
        <v>72</v>
      </c>
    </row>
    <row r="24" spans="1:28">
      <c r="A24" s="178">
        <v>5</v>
      </c>
      <c r="B24" s="143" t="s">
        <v>74</v>
      </c>
      <c r="C24" s="136" t="s">
        <v>86</v>
      </c>
      <c r="D24" s="137" t="s">
        <v>87</v>
      </c>
      <c r="E24" s="138">
        <v>5.2329999999999997</v>
      </c>
      <c r="F24" s="139" t="s">
        <v>77</v>
      </c>
      <c r="H24" s="140">
        <f>ROUND(E24*G24, 2)</f>
        <v>0</v>
      </c>
      <c r="J24" s="140">
        <f>ROUND(E24*G24, 2)</f>
        <v>0</v>
      </c>
      <c r="P24" s="139" t="s">
        <v>68</v>
      </c>
      <c r="V24" s="142" t="s">
        <v>69</v>
      </c>
      <c r="Z24" s="136" t="s">
        <v>78</v>
      </c>
      <c r="AB24" s="139">
        <v>1</v>
      </c>
    </row>
    <row r="25" spans="1:28">
      <c r="A25" s="178">
        <v>6</v>
      </c>
      <c r="B25" s="143" t="s">
        <v>74</v>
      </c>
      <c r="C25" s="136" t="s">
        <v>88</v>
      </c>
      <c r="D25" s="137" t="s">
        <v>89</v>
      </c>
      <c r="E25" s="138">
        <v>12.708</v>
      </c>
      <c r="F25" s="139" t="s">
        <v>77</v>
      </c>
      <c r="H25" s="140">
        <f>ROUND(E25*G25, 2)</f>
        <v>0</v>
      </c>
      <c r="J25" s="140">
        <f>ROUND(E25*G25, 2)</f>
        <v>0</v>
      </c>
      <c r="P25" s="139" t="s">
        <v>68</v>
      </c>
      <c r="V25" s="142" t="s">
        <v>69</v>
      </c>
      <c r="Z25" s="136" t="s">
        <v>84</v>
      </c>
      <c r="AB25" s="139">
        <v>1</v>
      </c>
    </row>
    <row r="26" spans="1:28">
      <c r="A26" s="178"/>
      <c r="D26" s="137" t="s">
        <v>90</v>
      </c>
      <c r="V26" s="142" t="s">
        <v>72</v>
      </c>
    </row>
    <row r="27" spans="1:28">
      <c r="A27" s="178">
        <v>7</v>
      </c>
      <c r="B27" s="143" t="s">
        <v>74</v>
      </c>
      <c r="C27" s="136" t="s">
        <v>91</v>
      </c>
      <c r="D27" s="137" t="s">
        <v>92</v>
      </c>
      <c r="E27" s="138">
        <v>254.16</v>
      </c>
      <c r="F27" s="139" t="s">
        <v>77</v>
      </c>
      <c r="H27" s="140">
        <f>ROUND(E27*G27, 2)</f>
        <v>0</v>
      </c>
      <c r="J27" s="140">
        <f>ROUND(E27*G27, 2)</f>
        <v>0</v>
      </c>
      <c r="P27" s="139" t="s">
        <v>68</v>
      </c>
      <c r="V27" s="142" t="s">
        <v>69</v>
      </c>
      <c r="Z27" s="136" t="s">
        <v>84</v>
      </c>
      <c r="AB27" s="139">
        <v>1</v>
      </c>
    </row>
    <row r="28" spans="1:28">
      <c r="A28" s="178"/>
      <c r="D28" s="137" t="s">
        <v>93</v>
      </c>
      <c r="V28" s="142" t="s">
        <v>72</v>
      </c>
    </row>
    <row r="29" spans="1:28">
      <c r="A29" s="178">
        <v>8</v>
      </c>
      <c r="B29" s="143" t="s">
        <v>94</v>
      </c>
      <c r="C29" s="136" t="s">
        <v>95</v>
      </c>
      <c r="D29" s="137" t="s">
        <v>96</v>
      </c>
      <c r="E29" s="138">
        <v>12.708</v>
      </c>
      <c r="F29" s="139" t="s">
        <v>77</v>
      </c>
      <c r="H29" s="140">
        <f>ROUND(E29*G29, 2)</f>
        <v>0</v>
      </c>
      <c r="J29" s="140">
        <f>ROUND(E29*G29, 2)</f>
        <v>0</v>
      </c>
      <c r="P29" s="139" t="s">
        <v>68</v>
      </c>
      <c r="V29" s="142" t="s">
        <v>69</v>
      </c>
      <c r="Z29" s="136" t="s">
        <v>78</v>
      </c>
      <c r="AB29" s="139">
        <v>7</v>
      </c>
    </row>
    <row r="30" spans="1:28">
      <c r="A30" s="178"/>
      <c r="D30" s="137" t="s">
        <v>90</v>
      </c>
      <c r="V30" s="142" t="s">
        <v>72</v>
      </c>
    </row>
    <row r="31" spans="1:28">
      <c r="A31" s="178"/>
      <c r="D31" s="144" t="s">
        <v>97</v>
      </c>
      <c r="E31" s="145">
        <f>J31</f>
        <v>0</v>
      </c>
      <c r="H31" s="145">
        <f>SUM(H14:H30)</f>
        <v>0</v>
      </c>
      <c r="I31" s="145">
        <f>SUM(I14:I30)</f>
        <v>0</v>
      </c>
      <c r="J31" s="145">
        <f>SUM(J14:J30)</f>
        <v>0</v>
      </c>
      <c r="L31" s="146">
        <f>SUM(L14:L30)</f>
        <v>0</v>
      </c>
      <c r="N31" s="147">
        <f>SUM(N14:N30)</f>
        <v>1.8698399999999999</v>
      </c>
      <c r="W31" s="138">
        <f>SUM(W14:W30)</f>
        <v>0</v>
      </c>
    </row>
    <row r="32" spans="1:28">
      <c r="A32" s="178"/>
    </row>
    <row r="33" spans="1:28">
      <c r="A33" s="177"/>
      <c r="B33" s="136" t="s">
        <v>98</v>
      </c>
    </row>
    <row r="34" spans="1:28">
      <c r="A34" s="179">
        <v>9</v>
      </c>
      <c r="B34" s="143" t="s">
        <v>99</v>
      </c>
      <c r="C34" s="136" t="s">
        <v>100</v>
      </c>
      <c r="D34" s="137" t="s">
        <v>101</v>
      </c>
      <c r="E34" s="138">
        <v>24.77</v>
      </c>
      <c r="F34" s="139" t="s">
        <v>67</v>
      </c>
      <c r="H34" s="140">
        <f>ROUND(E34*G34, 2)</f>
        <v>0</v>
      </c>
      <c r="J34" s="140">
        <f>ROUND(E34*G34, 2)</f>
        <v>0</v>
      </c>
      <c r="K34" s="141">
        <v>3.6999999999999999E-4</v>
      </c>
      <c r="L34" s="141">
        <f>E34*K34</f>
        <v>9.1649000000000001E-3</v>
      </c>
      <c r="P34" s="139" t="s">
        <v>68</v>
      </c>
      <c r="V34" s="142" t="s">
        <v>69</v>
      </c>
      <c r="Z34" s="136" t="s">
        <v>102</v>
      </c>
      <c r="AB34" s="139">
        <v>7</v>
      </c>
    </row>
    <row r="35" spans="1:28">
      <c r="A35" s="179"/>
      <c r="D35" s="137" t="s">
        <v>103</v>
      </c>
      <c r="V35" s="142" t="s">
        <v>72</v>
      </c>
    </row>
    <row r="36" spans="1:28">
      <c r="A36" s="179">
        <v>10</v>
      </c>
      <c r="B36" s="143" t="s">
        <v>104</v>
      </c>
      <c r="C36" s="136" t="s">
        <v>105</v>
      </c>
      <c r="D36" s="137" t="s">
        <v>106</v>
      </c>
      <c r="E36" s="138">
        <v>29.725000000000001</v>
      </c>
      <c r="F36" s="139" t="s">
        <v>67</v>
      </c>
      <c r="I36" s="140">
        <f>ROUND(E36*G36, 2)</f>
        <v>0</v>
      </c>
      <c r="J36" s="140">
        <f>ROUND(E36*G36, 2)</f>
        <v>0</v>
      </c>
      <c r="K36" s="141">
        <v>4.4000000000000002E-4</v>
      </c>
      <c r="L36" s="141">
        <f>E36*K36</f>
        <v>1.3079E-2</v>
      </c>
      <c r="P36" s="139" t="s">
        <v>68</v>
      </c>
      <c r="V36" s="142" t="s">
        <v>107</v>
      </c>
      <c r="Z36" s="136" t="s">
        <v>108</v>
      </c>
      <c r="AA36" s="136" t="s">
        <v>68</v>
      </c>
      <c r="AB36" s="139">
        <v>8</v>
      </c>
    </row>
    <row r="37" spans="1:28">
      <c r="A37" s="179"/>
      <c r="D37" s="137" t="s">
        <v>109</v>
      </c>
      <c r="V37" s="142" t="s">
        <v>72</v>
      </c>
    </row>
    <row r="38" spans="1:28">
      <c r="A38" s="179"/>
      <c r="D38" s="144" t="s">
        <v>110</v>
      </c>
      <c r="E38" s="145">
        <f>J38</f>
        <v>0</v>
      </c>
      <c r="H38" s="145">
        <f>SUM(H33:H37)</f>
        <v>0</v>
      </c>
      <c r="I38" s="145">
        <f>SUM(I33:I37)</f>
        <v>0</v>
      </c>
      <c r="J38" s="145">
        <f>SUM(J33:J37)</f>
        <v>0</v>
      </c>
      <c r="L38" s="146">
        <f>SUM(L33:L37)</f>
        <v>2.22439E-2</v>
      </c>
      <c r="N38" s="147">
        <f>SUM(N33:N37)</f>
        <v>0</v>
      </c>
      <c r="W38" s="138">
        <f>SUM(W33:W37)</f>
        <v>0</v>
      </c>
    </row>
    <row r="39" spans="1:28">
      <c r="A39" s="179"/>
    </row>
    <row r="40" spans="1:28">
      <c r="A40" s="179"/>
      <c r="B40" s="136" t="s">
        <v>111</v>
      </c>
    </row>
    <row r="41" spans="1:28">
      <c r="A41" s="179">
        <v>11</v>
      </c>
      <c r="B41" s="143" t="s">
        <v>64</v>
      </c>
      <c r="C41" s="136" t="s">
        <v>112</v>
      </c>
      <c r="D41" s="137" t="s">
        <v>113</v>
      </c>
      <c r="E41" s="138">
        <v>28.128</v>
      </c>
      <c r="F41" s="139" t="s">
        <v>67</v>
      </c>
      <c r="H41" s="140">
        <f>ROUND(E41*G41, 2)</f>
        <v>0</v>
      </c>
      <c r="J41" s="140">
        <f>ROUND(E41*G41, 2)</f>
        <v>0</v>
      </c>
      <c r="K41" s="141">
        <v>0.18906999999999999</v>
      </c>
      <c r="L41" s="141">
        <f>E41*K41</f>
        <v>5.3181609599999993</v>
      </c>
      <c r="P41" s="139" t="s">
        <v>68</v>
      </c>
      <c r="V41" s="142" t="s">
        <v>69</v>
      </c>
      <c r="Z41" s="136" t="s">
        <v>114</v>
      </c>
      <c r="AB41" s="139">
        <v>1</v>
      </c>
    </row>
    <row r="42" spans="1:28">
      <c r="A42" s="179"/>
      <c r="D42" s="137" t="s">
        <v>115</v>
      </c>
      <c r="V42" s="142" t="s">
        <v>72</v>
      </c>
    </row>
    <row r="43" spans="1:28">
      <c r="A43" s="179"/>
      <c r="D43" s="137" t="s">
        <v>116</v>
      </c>
      <c r="V43" s="142" t="s">
        <v>72</v>
      </c>
    </row>
    <row r="44" spans="1:28">
      <c r="A44" s="179"/>
      <c r="D44" s="137" t="s">
        <v>117</v>
      </c>
      <c r="V44" s="142" t="s">
        <v>72</v>
      </c>
    </row>
    <row r="45" spans="1:28">
      <c r="A45" s="179">
        <v>12</v>
      </c>
      <c r="B45" s="143" t="s">
        <v>64</v>
      </c>
      <c r="C45" s="136" t="s">
        <v>118</v>
      </c>
      <c r="D45" s="137" t="s">
        <v>119</v>
      </c>
      <c r="E45" s="138">
        <v>24.77</v>
      </c>
      <c r="F45" s="139" t="s">
        <v>67</v>
      </c>
      <c r="H45" s="140">
        <f>ROUND(E45*G45, 2)</f>
        <v>0</v>
      </c>
      <c r="J45" s="140">
        <f>ROUND(E45*G45, 2)</f>
        <v>0</v>
      </c>
      <c r="K45" s="141">
        <v>0.42531999999999998</v>
      </c>
      <c r="L45" s="141">
        <f>E45*K45</f>
        <v>10.535176399999999</v>
      </c>
      <c r="P45" s="139" t="s">
        <v>68</v>
      </c>
      <c r="V45" s="142" t="s">
        <v>69</v>
      </c>
      <c r="Z45" s="136" t="s">
        <v>114</v>
      </c>
      <c r="AB45" s="139">
        <v>1</v>
      </c>
    </row>
    <row r="46" spans="1:28">
      <c r="A46" s="179"/>
      <c r="D46" s="137" t="s">
        <v>120</v>
      </c>
      <c r="V46" s="142" t="s">
        <v>72</v>
      </c>
    </row>
    <row r="47" spans="1:28">
      <c r="A47" s="179">
        <v>13</v>
      </c>
      <c r="B47" s="143" t="s">
        <v>64</v>
      </c>
      <c r="C47" s="136" t="s">
        <v>121</v>
      </c>
      <c r="D47" s="137" t="s">
        <v>122</v>
      </c>
      <c r="E47" s="138">
        <v>5.0819999999999999</v>
      </c>
      <c r="F47" s="139" t="s">
        <v>67</v>
      </c>
      <c r="H47" s="140">
        <f>ROUND(E47*G47, 2)</f>
        <v>0</v>
      </c>
      <c r="J47" s="140">
        <f>ROUND(E47*G47, 2)</f>
        <v>0</v>
      </c>
      <c r="K47" s="141">
        <v>0.29652000000000001</v>
      </c>
      <c r="L47" s="141">
        <f>E47*K47</f>
        <v>1.50691464</v>
      </c>
      <c r="P47" s="139" t="s">
        <v>68</v>
      </c>
      <c r="V47" s="142" t="s">
        <v>69</v>
      </c>
      <c r="Z47" s="136" t="s">
        <v>114</v>
      </c>
      <c r="AB47" s="139">
        <v>1</v>
      </c>
    </row>
    <row r="48" spans="1:28">
      <c r="A48" s="179"/>
      <c r="D48" s="137" t="s">
        <v>117</v>
      </c>
      <c r="V48" s="142" t="s">
        <v>72</v>
      </c>
    </row>
    <row r="49" spans="1:28">
      <c r="A49" s="179">
        <v>14</v>
      </c>
      <c r="B49" s="143" t="s">
        <v>64</v>
      </c>
      <c r="C49" s="136" t="s">
        <v>123</v>
      </c>
      <c r="D49" s="137" t="s">
        <v>124</v>
      </c>
      <c r="E49" s="148">
        <v>10.681999999999999</v>
      </c>
      <c r="F49" s="139" t="s">
        <v>67</v>
      </c>
      <c r="H49" s="140">
        <f>ROUND(E49*G49, 2)</f>
        <v>0</v>
      </c>
      <c r="J49" s="140">
        <f>ROUND(E49*G49, 2)</f>
        <v>0</v>
      </c>
      <c r="K49" s="141">
        <v>0.30642000000000003</v>
      </c>
      <c r="L49" s="141">
        <f>E49*K49</f>
        <v>3.2731784399999997</v>
      </c>
      <c r="P49" s="139" t="s">
        <v>68</v>
      </c>
      <c r="V49" s="142" t="s">
        <v>69</v>
      </c>
      <c r="Z49" s="136" t="s">
        <v>114</v>
      </c>
      <c r="AB49" s="139">
        <v>7</v>
      </c>
    </row>
    <row r="50" spans="1:28">
      <c r="A50" s="179"/>
      <c r="D50" s="137" t="s">
        <v>117</v>
      </c>
      <c r="V50" s="142" t="s">
        <v>72</v>
      </c>
    </row>
    <row r="51" spans="1:28">
      <c r="A51" s="179"/>
      <c r="D51" s="137" t="s">
        <v>125</v>
      </c>
    </row>
    <row r="52" spans="1:28">
      <c r="A52" s="179">
        <v>15</v>
      </c>
      <c r="B52" s="143" t="s">
        <v>64</v>
      </c>
      <c r="C52" s="136" t="s">
        <v>126</v>
      </c>
      <c r="D52" s="137" t="s">
        <v>127</v>
      </c>
      <c r="E52" s="138">
        <v>24.77</v>
      </c>
      <c r="F52" s="139" t="s">
        <v>67</v>
      </c>
      <c r="H52" s="140">
        <f>ROUND(E52*G52, 2)</f>
        <v>0</v>
      </c>
      <c r="J52" s="140">
        <f>ROUND(E52*G52, 2)</f>
        <v>0</v>
      </c>
      <c r="K52" s="141">
        <v>0.38302000000000003</v>
      </c>
      <c r="L52" s="141">
        <f>E52*K52</f>
        <v>9.4874054000000001</v>
      </c>
      <c r="P52" s="139" t="s">
        <v>68</v>
      </c>
      <c r="V52" s="142" t="s">
        <v>69</v>
      </c>
      <c r="Z52" s="136" t="s">
        <v>114</v>
      </c>
      <c r="AB52" s="139">
        <v>1</v>
      </c>
    </row>
    <row r="53" spans="1:28">
      <c r="A53" s="179"/>
      <c r="D53" s="137" t="s">
        <v>120</v>
      </c>
      <c r="V53" s="142" t="s">
        <v>72</v>
      </c>
    </row>
    <row r="54" spans="1:28" ht="25.5">
      <c r="A54" s="179">
        <v>16</v>
      </c>
      <c r="B54" s="143" t="s">
        <v>64</v>
      </c>
      <c r="C54" s="136" t="s">
        <v>128</v>
      </c>
      <c r="D54" s="137" t="s">
        <v>129</v>
      </c>
      <c r="E54" s="138">
        <v>60.6</v>
      </c>
      <c r="F54" s="139" t="s">
        <v>67</v>
      </c>
      <c r="H54" s="140">
        <f>ROUND(E54*G54, 2)</f>
        <v>0</v>
      </c>
      <c r="J54" s="140">
        <f>ROUND(E54*G54, 2)</f>
        <v>0</v>
      </c>
      <c r="K54" s="141">
        <v>8.1070000000000003E-2</v>
      </c>
      <c r="L54" s="141">
        <f>E54*K54</f>
        <v>4.9128420000000004</v>
      </c>
      <c r="P54" s="139" t="s">
        <v>68</v>
      </c>
      <c r="V54" s="142" t="s">
        <v>69</v>
      </c>
      <c r="Z54" s="136" t="s">
        <v>108</v>
      </c>
      <c r="AB54" s="139">
        <v>1</v>
      </c>
    </row>
    <row r="55" spans="1:28">
      <c r="A55" s="179"/>
      <c r="D55" s="137" t="s">
        <v>130</v>
      </c>
      <c r="V55" s="142" t="s">
        <v>72</v>
      </c>
    </row>
    <row r="56" spans="1:28">
      <c r="A56" s="179">
        <v>17</v>
      </c>
      <c r="B56" s="143" t="s">
        <v>74</v>
      </c>
      <c r="C56" s="136" t="s">
        <v>131</v>
      </c>
      <c r="D56" s="137" t="s">
        <v>132</v>
      </c>
      <c r="E56" s="138">
        <v>24.77</v>
      </c>
      <c r="F56" s="139" t="s">
        <v>67</v>
      </c>
      <c r="H56" s="140">
        <f>ROUND(E56*G56, 2)</f>
        <v>0</v>
      </c>
      <c r="J56" s="140">
        <f>ROUND(E56*G56, 2)</f>
        <v>0</v>
      </c>
      <c r="K56" s="141">
        <v>6.5199999999999998E-3</v>
      </c>
      <c r="L56" s="141">
        <f>E56*K56</f>
        <v>0.16150039999999999</v>
      </c>
      <c r="P56" s="139" t="s">
        <v>68</v>
      </c>
      <c r="V56" s="142" t="s">
        <v>69</v>
      </c>
      <c r="Z56" s="136" t="s">
        <v>133</v>
      </c>
      <c r="AB56" s="139">
        <v>1</v>
      </c>
    </row>
    <row r="57" spans="1:28">
      <c r="A57" s="179"/>
      <c r="D57" s="137" t="s">
        <v>120</v>
      </c>
      <c r="V57" s="142" t="s">
        <v>72</v>
      </c>
    </row>
    <row r="58" spans="1:28">
      <c r="A58" s="179">
        <v>18</v>
      </c>
      <c r="B58" s="143" t="s">
        <v>74</v>
      </c>
      <c r="C58" s="136" t="s">
        <v>134</v>
      </c>
      <c r="D58" s="137" t="s">
        <v>135</v>
      </c>
      <c r="E58" s="138">
        <v>110.14100000000001</v>
      </c>
      <c r="F58" s="139" t="s">
        <v>67</v>
      </c>
      <c r="H58" s="140">
        <f>ROUND(E58*G58, 2)</f>
        <v>0</v>
      </c>
      <c r="J58" s="140">
        <f>ROUND(E58*G58, 2)</f>
        <v>0</v>
      </c>
      <c r="K58" s="141">
        <v>7.1000000000000002E-4</v>
      </c>
      <c r="L58" s="141">
        <f>E58*K58</f>
        <v>7.8200110000000003E-2</v>
      </c>
      <c r="P58" s="139" t="s">
        <v>68</v>
      </c>
      <c r="V58" s="142" t="s">
        <v>69</v>
      </c>
      <c r="Z58" s="136" t="s">
        <v>133</v>
      </c>
      <c r="AB58" s="139">
        <v>1</v>
      </c>
    </row>
    <row r="59" spans="1:28">
      <c r="A59" s="179"/>
      <c r="D59" s="137" t="s">
        <v>136</v>
      </c>
      <c r="V59" s="142" t="s">
        <v>72</v>
      </c>
    </row>
    <row r="60" spans="1:28">
      <c r="A60" s="179"/>
      <c r="D60" s="137" t="s">
        <v>130</v>
      </c>
      <c r="V60" s="142" t="s">
        <v>72</v>
      </c>
    </row>
    <row r="61" spans="1:28">
      <c r="A61" s="179">
        <v>19</v>
      </c>
      <c r="B61" s="143" t="s">
        <v>64</v>
      </c>
      <c r="C61" s="136" t="s">
        <v>137</v>
      </c>
      <c r="D61" s="137" t="s">
        <v>138</v>
      </c>
      <c r="E61" s="138">
        <v>24.77</v>
      </c>
      <c r="F61" s="139" t="s">
        <v>67</v>
      </c>
      <c r="H61" s="140">
        <f>ROUND(E61*G61, 2)</f>
        <v>0</v>
      </c>
      <c r="J61" s="140">
        <f>ROUND(E61*G61, 2)</f>
        <v>0</v>
      </c>
      <c r="K61" s="141">
        <v>7.4029999999999999E-2</v>
      </c>
      <c r="L61" s="141">
        <f>E61*K61</f>
        <v>1.8337230999999998</v>
      </c>
      <c r="P61" s="139" t="s">
        <v>68</v>
      </c>
      <c r="V61" s="142" t="s">
        <v>69</v>
      </c>
      <c r="Z61" s="136" t="s">
        <v>133</v>
      </c>
      <c r="AB61" s="139">
        <v>1</v>
      </c>
    </row>
    <row r="62" spans="1:28">
      <c r="A62" s="179"/>
      <c r="D62" s="137" t="s">
        <v>120</v>
      </c>
      <c r="V62" s="142" t="s">
        <v>72</v>
      </c>
    </row>
    <row r="63" spans="1:28">
      <c r="A63" s="179">
        <v>20</v>
      </c>
      <c r="B63" s="143" t="s">
        <v>64</v>
      </c>
      <c r="C63" s="136" t="s">
        <v>139</v>
      </c>
      <c r="D63" s="137" t="s">
        <v>140</v>
      </c>
      <c r="E63" s="138">
        <v>24.77</v>
      </c>
      <c r="F63" s="139" t="s">
        <v>67</v>
      </c>
      <c r="H63" s="140">
        <f>ROUND(E63*G63, 2)</f>
        <v>0</v>
      </c>
      <c r="J63" s="140">
        <f>ROUND(E63*G63, 2)</f>
        <v>0</v>
      </c>
      <c r="K63" s="141">
        <v>9.8669999999999994E-2</v>
      </c>
      <c r="L63" s="141">
        <f>E63*K63</f>
        <v>2.4440558999999999</v>
      </c>
      <c r="P63" s="139" t="s">
        <v>68</v>
      </c>
      <c r="V63" s="142" t="s">
        <v>69</v>
      </c>
      <c r="Z63" s="136" t="s">
        <v>133</v>
      </c>
      <c r="AB63" s="139">
        <v>1</v>
      </c>
    </row>
    <row r="64" spans="1:28">
      <c r="A64" s="179"/>
      <c r="D64" s="137" t="s">
        <v>120</v>
      </c>
      <c r="V64" s="142" t="s">
        <v>72</v>
      </c>
    </row>
    <row r="65" spans="1:28">
      <c r="A65" s="179">
        <v>21</v>
      </c>
      <c r="B65" s="143" t="s">
        <v>64</v>
      </c>
      <c r="C65" s="136" t="s">
        <v>141</v>
      </c>
      <c r="D65" s="137" t="s">
        <v>142</v>
      </c>
      <c r="E65" s="138">
        <v>24.77</v>
      </c>
      <c r="F65" s="139" t="s">
        <v>67</v>
      </c>
      <c r="H65" s="140">
        <f>ROUND(E65*G65, 2)</f>
        <v>0</v>
      </c>
      <c r="J65" s="140">
        <f>ROUND(E65*G65, 2)</f>
        <v>0</v>
      </c>
      <c r="K65" s="141">
        <v>0.12464</v>
      </c>
      <c r="L65" s="141">
        <f>E65*K65</f>
        <v>3.0873328</v>
      </c>
      <c r="P65" s="139" t="s">
        <v>68</v>
      </c>
      <c r="V65" s="142" t="s">
        <v>69</v>
      </c>
      <c r="Z65" s="136" t="s">
        <v>133</v>
      </c>
      <c r="AB65" s="139">
        <v>1</v>
      </c>
    </row>
    <row r="66" spans="1:28">
      <c r="A66" s="179"/>
      <c r="D66" s="137" t="s">
        <v>120</v>
      </c>
      <c r="V66" s="142" t="s">
        <v>72</v>
      </c>
    </row>
    <row r="67" spans="1:28">
      <c r="A67" s="180">
        <v>22</v>
      </c>
      <c r="B67" s="149" t="s">
        <v>64</v>
      </c>
      <c r="C67" s="150" t="s">
        <v>143</v>
      </c>
      <c r="D67" s="151" t="s">
        <v>144</v>
      </c>
      <c r="E67" s="152">
        <v>56</v>
      </c>
      <c r="F67" s="153" t="s">
        <v>145</v>
      </c>
      <c r="H67" s="140">
        <f>ROUND(E67*G67, 2)</f>
        <v>0</v>
      </c>
    </row>
    <row r="68" spans="1:28">
      <c r="A68" s="181">
        <v>23</v>
      </c>
      <c r="B68" s="154" t="s">
        <v>146</v>
      </c>
      <c r="C68" s="155" t="s">
        <v>147</v>
      </c>
      <c r="D68" s="156" t="s">
        <v>148</v>
      </c>
      <c r="E68" s="157">
        <v>0.151</v>
      </c>
      <c r="F68" s="158" t="s">
        <v>149</v>
      </c>
    </row>
    <row r="69" spans="1:28">
      <c r="A69" s="179"/>
      <c r="D69" s="144" t="s">
        <v>150</v>
      </c>
      <c r="E69" s="145">
        <f>J69</f>
        <v>0</v>
      </c>
      <c r="H69" s="145">
        <f>SUM(H40:H66)</f>
        <v>0</v>
      </c>
      <c r="I69" s="145">
        <f>SUM(I40:I66)</f>
        <v>0</v>
      </c>
      <c r="J69" s="145">
        <f>SUM(J40:J66)</f>
        <v>0</v>
      </c>
      <c r="L69" s="146">
        <f>SUM(L40:L66)</f>
        <v>42.638490149999996</v>
      </c>
      <c r="N69" s="147">
        <f>SUM(N40:N66)</f>
        <v>0</v>
      </c>
      <c r="W69" s="138">
        <f>SUM(W40:W66)</f>
        <v>0</v>
      </c>
    </row>
    <row r="70" spans="1:28">
      <c r="A70" s="179"/>
    </row>
    <row r="71" spans="1:28">
      <c r="A71" s="179"/>
      <c r="B71" s="136" t="s">
        <v>151</v>
      </c>
    </row>
    <row r="72" spans="1:28">
      <c r="A72" s="179">
        <v>24</v>
      </c>
      <c r="B72" s="143" t="s">
        <v>146</v>
      </c>
      <c r="C72" s="136" t="s">
        <v>152</v>
      </c>
      <c r="D72" s="137" t="s">
        <v>153</v>
      </c>
      <c r="E72" s="138">
        <v>3.891</v>
      </c>
      <c r="F72" s="139" t="s">
        <v>77</v>
      </c>
      <c r="H72" s="140">
        <f>ROUND(E72*G72, 2)</f>
        <v>0</v>
      </c>
      <c r="J72" s="140">
        <f>ROUND(E72*G72, 2)</f>
        <v>0</v>
      </c>
      <c r="K72" s="141">
        <v>2.33873</v>
      </c>
      <c r="L72" s="141">
        <f>E72*K72</f>
        <v>9.0999984299999994</v>
      </c>
      <c r="P72" s="139" t="s">
        <v>68</v>
      </c>
      <c r="V72" s="142" t="s">
        <v>69</v>
      </c>
      <c r="Z72" s="136" t="s">
        <v>108</v>
      </c>
      <c r="AB72" s="139">
        <v>1</v>
      </c>
    </row>
    <row r="73" spans="1:28">
      <c r="A73" s="179"/>
      <c r="D73" s="137" t="s">
        <v>154</v>
      </c>
      <c r="V73" s="142" t="s">
        <v>72</v>
      </c>
    </row>
    <row r="74" spans="1:28">
      <c r="A74" s="179"/>
      <c r="D74" s="137" t="s">
        <v>155</v>
      </c>
      <c r="V74" s="142" t="s">
        <v>72</v>
      </c>
    </row>
    <row r="75" spans="1:28">
      <c r="A75" s="179"/>
      <c r="D75" s="144" t="s">
        <v>156</v>
      </c>
      <c r="E75" s="145">
        <f>J75</f>
        <v>0</v>
      </c>
      <c r="H75" s="145">
        <f>SUM(H71:H74)</f>
        <v>0</v>
      </c>
      <c r="I75" s="145">
        <f>SUM(I71:I74)</f>
        <v>0</v>
      </c>
      <c r="J75" s="145">
        <f>SUM(J71:J74)</f>
        <v>0</v>
      </c>
      <c r="L75" s="146">
        <f>SUM(L71:L74)</f>
        <v>9.0999984299999994</v>
      </c>
      <c r="N75" s="147">
        <f>SUM(N71:N74)</f>
        <v>0</v>
      </c>
      <c r="W75" s="138">
        <f>SUM(W71:W74)</f>
        <v>0</v>
      </c>
    </row>
    <row r="76" spans="1:28">
      <c r="A76" s="179"/>
    </row>
    <row r="77" spans="1:28">
      <c r="A77" s="179"/>
      <c r="B77" s="136" t="s">
        <v>157</v>
      </c>
    </row>
    <row r="78" spans="1:28">
      <c r="A78" s="179">
        <v>25</v>
      </c>
      <c r="B78" s="143" t="s">
        <v>64</v>
      </c>
      <c r="C78" s="136" t="s">
        <v>158</v>
      </c>
      <c r="D78" s="137" t="s">
        <v>159</v>
      </c>
      <c r="E78" s="138">
        <v>24.92</v>
      </c>
      <c r="F78" s="139" t="s">
        <v>160</v>
      </c>
      <c r="H78" s="140">
        <f>ROUND(E78*G78, 2)</f>
        <v>0</v>
      </c>
      <c r="J78" s="140">
        <f>ROUND(E78*G78, 2)</f>
        <v>0</v>
      </c>
      <c r="K78" s="141">
        <v>0.13553000000000001</v>
      </c>
      <c r="L78" s="141">
        <f>E78*K78</f>
        <v>3.3774076000000006</v>
      </c>
      <c r="P78" s="139" t="s">
        <v>68</v>
      </c>
      <c r="V78" s="142" t="s">
        <v>69</v>
      </c>
      <c r="Z78" s="136" t="s">
        <v>133</v>
      </c>
      <c r="AB78" s="139">
        <v>7</v>
      </c>
    </row>
    <row r="79" spans="1:28">
      <c r="A79" s="179">
        <v>26</v>
      </c>
      <c r="B79" s="143" t="s">
        <v>104</v>
      </c>
      <c r="C79" s="136" t="s">
        <v>161</v>
      </c>
      <c r="D79" s="137" t="s">
        <v>162</v>
      </c>
      <c r="E79" s="138">
        <v>25.169</v>
      </c>
      <c r="F79" s="139" t="s">
        <v>163</v>
      </c>
      <c r="I79" s="140">
        <f>ROUND(E79*G79, 2)</f>
        <v>0</v>
      </c>
      <c r="J79" s="140">
        <f>ROUND(E79*G79, 2)</f>
        <v>0</v>
      </c>
      <c r="K79" s="141">
        <v>9.9000000000000005E-2</v>
      </c>
      <c r="L79" s="141">
        <f>E79*K79</f>
        <v>2.4917310000000001</v>
      </c>
      <c r="P79" s="139" t="s">
        <v>68</v>
      </c>
      <c r="V79" s="142" t="s">
        <v>107</v>
      </c>
      <c r="Z79" s="136" t="s">
        <v>164</v>
      </c>
      <c r="AA79" s="136" t="s">
        <v>68</v>
      </c>
      <c r="AB79" s="139">
        <v>8</v>
      </c>
    </row>
    <row r="80" spans="1:28">
      <c r="A80" s="179"/>
      <c r="D80" s="137" t="s">
        <v>165</v>
      </c>
      <c r="V80" s="142" t="s">
        <v>72</v>
      </c>
    </row>
    <row r="81" spans="1:28">
      <c r="A81" s="179">
        <v>27</v>
      </c>
      <c r="B81" s="143" t="s">
        <v>64</v>
      </c>
      <c r="C81" s="136" t="s">
        <v>166</v>
      </c>
      <c r="D81" s="137" t="s">
        <v>167</v>
      </c>
      <c r="E81" s="138">
        <v>24.92</v>
      </c>
      <c r="F81" s="139" t="s">
        <v>160</v>
      </c>
      <c r="H81" s="140">
        <f>ROUND(E81*G81, 2)</f>
        <v>0</v>
      </c>
      <c r="J81" s="140">
        <f>ROUND(E81*G81, 2)</f>
        <v>0</v>
      </c>
      <c r="K81" s="141">
        <v>0.13553000000000001</v>
      </c>
      <c r="L81" s="141">
        <f>E81*K81</f>
        <v>3.3774076000000006</v>
      </c>
      <c r="P81" s="139" t="s">
        <v>68</v>
      </c>
      <c r="V81" s="142" t="s">
        <v>69</v>
      </c>
      <c r="Z81" s="136" t="s">
        <v>133</v>
      </c>
      <c r="AB81" s="139">
        <v>7</v>
      </c>
    </row>
    <row r="82" spans="1:28">
      <c r="A82" s="179">
        <v>28</v>
      </c>
      <c r="B82" s="143" t="s">
        <v>104</v>
      </c>
      <c r="C82" s="136" t="s">
        <v>168</v>
      </c>
      <c r="D82" s="137" t="s">
        <v>169</v>
      </c>
      <c r="E82" s="138">
        <v>76.27</v>
      </c>
      <c r="F82" s="139" t="s">
        <v>163</v>
      </c>
      <c r="I82" s="140">
        <f>ROUND(E82*G82, 2)</f>
        <v>0</v>
      </c>
      <c r="J82" s="140">
        <f>ROUND(E82*G82, 2)</f>
        <v>0</v>
      </c>
      <c r="K82" s="141">
        <v>9.9000000000000005E-2</v>
      </c>
      <c r="L82" s="141">
        <f>E82*K82</f>
        <v>7.5507299999999997</v>
      </c>
      <c r="P82" s="139" t="s">
        <v>68</v>
      </c>
      <c r="V82" s="142" t="s">
        <v>107</v>
      </c>
      <c r="Z82" s="136" t="s">
        <v>164</v>
      </c>
      <c r="AA82" s="136" t="s">
        <v>68</v>
      </c>
      <c r="AB82" s="139">
        <v>8</v>
      </c>
    </row>
    <row r="83" spans="1:28">
      <c r="A83" s="179"/>
      <c r="D83" s="137" t="s">
        <v>170</v>
      </c>
      <c r="V83" s="142" t="s">
        <v>72</v>
      </c>
    </row>
    <row r="84" spans="1:28" ht="25.5">
      <c r="A84" s="179">
        <v>29</v>
      </c>
      <c r="B84" s="143" t="s">
        <v>74</v>
      </c>
      <c r="C84" s="136" t="s">
        <v>171</v>
      </c>
      <c r="D84" s="137" t="s">
        <v>172</v>
      </c>
      <c r="E84" s="159">
        <v>76.64</v>
      </c>
      <c r="F84" s="139" t="s">
        <v>160</v>
      </c>
      <c r="H84" s="140">
        <f>ROUND(E84*G84, 2)</f>
        <v>0</v>
      </c>
      <c r="J84" s="140">
        <f>ROUND(E84*G84, 2)</f>
        <v>0</v>
      </c>
      <c r="K84" s="141">
        <v>9.0000000000000006E-5</v>
      </c>
      <c r="L84" s="141">
        <f>E84*K84</f>
        <v>6.8976000000000003E-3</v>
      </c>
      <c r="P84" s="139" t="s">
        <v>68</v>
      </c>
      <c r="V84" s="142" t="s">
        <v>69</v>
      </c>
      <c r="Z84" s="136" t="s">
        <v>133</v>
      </c>
      <c r="AB84" s="139">
        <v>1</v>
      </c>
    </row>
    <row r="85" spans="1:28">
      <c r="A85" s="179"/>
      <c r="D85" s="137" t="s">
        <v>173</v>
      </c>
      <c r="V85" s="142" t="s">
        <v>72</v>
      </c>
    </row>
    <row r="86" spans="1:28">
      <c r="A86" s="179"/>
      <c r="D86" s="160" t="s">
        <v>174</v>
      </c>
    </row>
    <row r="87" spans="1:28">
      <c r="A87" s="179">
        <v>30</v>
      </c>
      <c r="B87" s="143" t="s">
        <v>74</v>
      </c>
      <c r="C87" s="136" t="s">
        <v>175</v>
      </c>
      <c r="D87" s="137" t="s">
        <v>176</v>
      </c>
      <c r="E87" s="138">
        <v>91.322000000000003</v>
      </c>
      <c r="F87" s="139" t="s">
        <v>160</v>
      </c>
      <c r="H87" s="140">
        <f>ROUND(E87*G87, 2)</f>
        <v>0</v>
      </c>
      <c r="J87" s="140">
        <f>ROUND(E87*G87, 2)</f>
        <v>0</v>
      </c>
      <c r="K87" s="141">
        <v>2.0000000000000002E-5</v>
      </c>
      <c r="L87" s="141">
        <f>E87*K87</f>
        <v>1.8264400000000001E-3</v>
      </c>
      <c r="P87" s="139" t="s">
        <v>68</v>
      </c>
      <c r="V87" s="142" t="s">
        <v>69</v>
      </c>
      <c r="Z87" s="136" t="s">
        <v>133</v>
      </c>
      <c r="AB87" s="139">
        <v>1</v>
      </c>
    </row>
    <row r="88" spans="1:28">
      <c r="A88" s="179"/>
      <c r="D88" s="137" t="s">
        <v>177</v>
      </c>
      <c r="V88" s="142" t="s">
        <v>72</v>
      </c>
    </row>
    <row r="89" spans="1:28">
      <c r="A89" s="179"/>
      <c r="D89" s="137" t="s">
        <v>178</v>
      </c>
      <c r="V89" s="142" t="s">
        <v>72</v>
      </c>
    </row>
    <row r="90" spans="1:28">
      <c r="A90" s="179">
        <v>31</v>
      </c>
      <c r="B90" s="143" t="s">
        <v>146</v>
      </c>
      <c r="C90" s="136" t="s">
        <v>179</v>
      </c>
      <c r="D90" s="137" t="s">
        <v>180</v>
      </c>
      <c r="E90" s="161">
        <v>378.5</v>
      </c>
      <c r="F90" s="139" t="s">
        <v>67</v>
      </c>
      <c r="H90" s="140">
        <f>ROUND(E90*G90, 2)</f>
        <v>0</v>
      </c>
      <c r="J90" s="140">
        <f>ROUND(E90*G90, 2)</f>
        <v>0</v>
      </c>
      <c r="P90" s="139" t="s">
        <v>68</v>
      </c>
      <c r="V90" s="142" t="s">
        <v>69</v>
      </c>
      <c r="Z90" s="136" t="s">
        <v>181</v>
      </c>
      <c r="AB90" s="139">
        <v>1</v>
      </c>
    </row>
    <row r="91" spans="1:28">
      <c r="A91" s="179"/>
      <c r="D91" s="137" t="s">
        <v>182</v>
      </c>
      <c r="V91" s="142" t="s">
        <v>72</v>
      </c>
    </row>
    <row r="92" spans="1:28">
      <c r="A92" s="179"/>
      <c r="D92" s="162" t="s">
        <v>183</v>
      </c>
    </row>
    <row r="93" spans="1:28">
      <c r="A93" s="179">
        <v>32</v>
      </c>
      <c r="B93" s="143" t="s">
        <v>184</v>
      </c>
      <c r="C93" s="136" t="s">
        <v>185</v>
      </c>
      <c r="D93" s="137" t="s">
        <v>186</v>
      </c>
      <c r="E93" s="163">
        <v>14.65</v>
      </c>
      <c r="F93" s="139" t="s">
        <v>77</v>
      </c>
      <c r="H93" s="140">
        <f>ROUND(E93*G93, 2)</f>
        <v>0</v>
      </c>
      <c r="J93" s="140">
        <f>ROUND(E93*G93, 2)</f>
        <v>0</v>
      </c>
      <c r="M93" s="138">
        <v>2.2000000000000002</v>
      </c>
      <c r="N93" s="138">
        <f>E93*M93</f>
        <v>32.230000000000004</v>
      </c>
      <c r="P93" s="139" t="s">
        <v>68</v>
      </c>
      <c r="V93" s="142" t="s">
        <v>69</v>
      </c>
      <c r="Z93" s="136" t="s">
        <v>70</v>
      </c>
      <c r="AB93" s="139">
        <v>1</v>
      </c>
    </row>
    <row r="94" spans="1:28">
      <c r="A94" s="179"/>
      <c r="D94" s="137" t="s">
        <v>187</v>
      </c>
      <c r="V94" s="142" t="s">
        <v>72</v>
      </c>
    </row>
    <row r="95" spans="1:28">
      <c r="A95" s="179"/>
      <c r="D95" s="137" t="s">
        <v>188</v>
      </c>
      <c r="V95" s="142" t="s">
        <v>72</v>
      </c>
    </row>
    <row r="96" spans="1:28">
      <c r="A96" s="179"/>
      <c r="D96" s="164" t="s">
        <v>189</v>
      </c>
    </row>
    <row r="97" spans="1:28">
      <c r="A97" s="179">
        <v>33</v>
      </c>
      <c r="B97" s="143" t="s">
        <v>184</v>
      </c>
      <c r="C97" s="136" t="s">
        <v>190</v>
      </c>
      <c r="D97" s="137" t="s">
        <v>191</v>
      </c>
      <c r="E97" s="165">
        <v>8.7249999999999996</v>
      </c>
      <c r="F97" s="139" t="s">
        <v>77</v>
      </c>
      <c r="H97" s="140">
        <f>ROUND(E97*G97, 2)</f>
        <v>0</v>
      </c>
      <c r="J97" s="140">
        <f>ROUND(E97*G97, 2)</f>
        <v>0</v>
      </c>
      <c r="M97" s="138">
        <v>1.4</v>
      </c>
      <c r="N97" s="138">
        <f>E97*M97</f>
        <v>12.214999999999998</v>
      </c>
      <c r="P97" s="139" t="s">
        <v>68</v>
      </c>
      <c r="V97" s="142" t="s">
        <v>69</v>
      </c>
      <c r="Z97" s="136" t="s">
        <v>70</v>
      </c>
      <c r="AB97" s="139">
        <v>1</v>
      </c>
    </row>
    <row r="98" spans="1:28">
      <c r="A98" s="179"/>
      <c r="D98" s="137" t="s">
        <v>192</v>
      </c>
      <c r="V98" s="142" t="s">
        <v>72</v>
      </c>
    </row>
    <row r="99" spans="1:28">
      <c r="A99" s="179"/>
      <c r="D99" s="137" t="s">
        <v>193</v>
      </c>
      <c r="V99" s="142" t="s">
        <v>72</v>
      </c>
    </row>
    <row r="100" spans="1:28">
      <c r="A100" s="179"/>
      <c r="D100" s="166" t="s">
        <v>194</v>
      </c>
    </row>
    <row r="101" spans="1:28">
      <c r="A101" s="179">
        <v>34</v>
      </c>
      <c r="B101" s="143" t="s">
        <v>184</v>
      </c>
      <c r="C101" s="136" t="s">
        <v>195</v>
      </c>
      <c r="D101" s="137" t="s">
        <v>196</v>
      </c>
      <c r="E101" s="138">
        <v>1.881</v>
      </c>
      <c r="F101" s="139" t="s">
        <v>77</v>
      </c>
      <c r="H101" s="140">
        <f>ROUND(E101*G101, 2)</f>
        <v>0</v>
      </c>
      <c r="J101" s="140">
        <f>ROUND(E101*G101, 2)</f>
        <v>0</v>
      </c>
      <c r="M101" s="138">
        <v>1.4</v>
      </c>
      <c r="N101" s="138">
        <f>E101*M101</f>
        <v>2.6334</v>
      </c>
      <c r="P101" s="139" t="s">
        <v>68</v>
      </c>
      <c r="V101" s="142" t="s">
        <v>69</v>
      </c>
      <c r="Z101" s="136" t="s">
        <v>70</v>
      </c>
      <c r="AB101" s="139">
        <v>1</v>
      </c>
    </row>
    <row r="102" spans="1:28">
      <c r="A102" s="179"/>
      <c r="D102" s="137" t="s">
        <v>197</v>
      </c>
      <c r="V102" s="142" t="s">
        <v>72</v>
      </c>
    </row>
    <row r="103" spans="1:28">
      <c r="A103" s="179">
        <v>35</v>
      </c>
      <c r="B103" s="143" t="s">
        <v>184</v>
      </c>
      <c r="C103" s="136" t="s">
        <v>198</v>
      </c>
      <c r="D103" s="137" t="s">
        <v>199</v>
      </c>
      <c r="E103" s="167">
        <v>37.948999999999998</v>
      </c>
      <c r="F103" s="139" t="s">
        <v>200</v>
      </c>
      <c r="H103" s="140">
        <f>ROUND(E103*G103, 2)</f>
        <v>0</v>
      </c>
      <c r="J103" s="140">
        <f>ROUND(E103*G103, 2)</f>
        <v>0</v>
      </c>
      <c r="P103" s="139" t="s">
        <v>68</v>
      </c>
      <c r="V103" s="142" t="s">
        <v>69</v>
      </c>
      <c r="Z103" s="136" t="s">
        <v>70</v>
      </c>
      <c r="AB103" s="139">
        <v>1</v>
      </c>
    </row>
    <row r="104" spans="1:28">
      <c r="A104" s="179">
        <v>36</v>
      </c>
      <c r="B104" s="143" t="s">
        <v>184</v>
      </c>
      <c r="C104" s="136" t="s">
        <v>201</v>
      </c>
      <c r="D104" s="137" t="s">
        <v>202</v>
      </c>
      <c r="E104" s="168">
        <v>670.44100000000003</v>
      </c>
      <c r="F104" s="139" t="s">
        <v>200</v>
      </c>
      <c r="H104" s="140">
        <f>ROUND(E104*G104, 2)</f>
        <v>0</v>
      </c>
      <c r="J104" s="140">
        <f>ROUND(E104*G104, 2)</f>
        <v>0</v>
      </c>
      <c r="P104" s="139" t="s">
        <v>68</v>
      </c>
      <c r="V104" s="142" t="s">
        <v>69</v>
      </c>
      <c r="Z104" s="136" t="s">
        <v>70</v>
      </c>
      <c r="AB104" s="139">
        <v>1</v>
      </c>
    </row>
    <row r="105" spans="1:28">
      <c r="A105" s="179"/>
      <c r="D105" s="137" t="s">
        <v>203</v>
      </c>
      <c r="V105" s="142" t="s">
        <v>72</v>
      </c>
    </row>
    <row r="106" spans="1:28">
      <c r="A106" s="179">
        <v>37</v>
      </c>
      <c r="B106" s="143" t="s">
        <v>184</v>
      </c>
      <c r="C106" s="136" t="s">
        <v>204</v>
      </c>
      <c r="D106" s="137" t="s">
        <v>205</v>
      </c>
      <c r="E106" s="138">
        <v>22.829000000000001</v>
      </c>
      <c r="F106" s="139" t="s">
        <v>200</v>
      </c>
      <c r="H106" s="140">
        <f>ROUND(E106*G106, 2)</f>
        <v>0</v>
      </c>
      <c r="J106" s="140">
        <f>ROUND(E106*G106, 2)</f>
        <v>0</v>
      </c>
      <c r="P106" s="139" t="s">
        <v>68</v>
      </c>
      <c r="V106" s="142" t="s">
        <v>69</v>
      </c>
      <c r="Z106" s="136" t="s">
        <v>70</v>
      </c>
      <c r="AB106" s="139">
        <v>1</v>
      </c>
    </row>
    <row r="107" spans="1:28">
      <c r="A107" s="179">
        <v>38</v>
      </c>
      <c r="B107" s="143" t="s">
        <v>184</v>
      </c>
      <c r="C107" s="136" t="s">
        <v>206</v>
      </c>
      <c r="D107" s="137" t="s">
        <v>207</v>
      </c>
      <c r="E107" s="169">
        <v>207.83199999999999</v>
      </c>
      <c r="F107" s="139" t="s">
        <v>200</v>
      </c>
      <c r="H107" s="140">
        <f>ROUND(E107*G107, 2)</f>
        <v>0</v>
      </c>
      <c r="J107" s="140">
        <f>ROUND(E107*G107, 2)</f>
        <v>0</v>
      </c>
      <c r="P107" s="139" t="s">
        <v>68</v>
      </c>
      <c r="V107" s="142" t="s">
        <v>69</v>
      </c>
      <c r="Z107" s="136" t="s">
        <v>70</v>
      </c>
      <c r="AB107" s="139">
        <v>1</v>
      </c>
    </row>
    <row r="108" spans="1:28">
      <c r="A108" s="179"/>
      <c r="D108" s="137" t="s">
        <v>208</v>
      </c>
      <c r="V108" s="142" t="s">
        <v>72</v>
      </c>
    </row>
    <row r="109" spans="1:28" ht="25.5">
      <c r="A109" s="179">
        <v>39</v>
      </c>
      <c r="B109" s="143" t="s">
        <v>184</v>
      </c>
      <c r="C109" s="136" t="s">
        <v>209</v>
      </c>
      <c r="D109" s="137" t="s">
        <v>210</v>
      </c>
      <c r="E109" s="170">
        <v>37.948999999999998</v>
      </c>
      <c r="F109" s="139" t="s">
        <v>200</v>
      </c>
      <c r="H109" s="140">
        <f>ROUND(E109*G109, 2)</f>
        <v>0</v>
      </c>
      <c r="J109" s="140">
        <f>ROUND(E109*G109, 2)</f>
        <v>0</v>
      </c>
      <c r="P109" s="139" t="s">
        <v>68</v>
      </c>
      <c r="V109" s="142" t="s">
        <v>69</v>
      </c>
      <c r="Z109" s="136" t="s">
        <v>70</v>
      </c>
      <c r="AB109" s="139">
        <v>1</v>
      </c>
    </row>
    <row r="110" spans="1:28">
      <c r="A110" s="179"/>
      <c r="D110" s="144" t="s">
        <v>211</v>
      </c>
      <c r="E110" s="145">
        <f>J110</f>
        <v>0</v>
      </c>
      <c r="H110" s="145">
        <f>SUM(H77:H109)</f>
        <v>0</v>
      </c>
      <c r="I110" s="145">
        <f>SUM(I77:I109)</f>
        <v>0</v>
      </c>
      <c r="J110" s="145">
        <f>SUM(J77:J109)</f>
        <v>0</v>
      </c>
      <c r="L110" s="146">
        <f>SUM(L77:L109)</f>
        <v>16.806000239999996</v>
      </c>
      <c r="N110" s="147">
        <f>SUM(N77:N109)</f>
        <v>47.078400000000002</v>
      </c>
      <c r="W110" s="138">
        <f>SUM(W77:W109)</f>
        <v>0</v>
      </c>
    </row>
    <row r="111" spans="1:28">
      <c r="A111" s="179"/>
    </row>
    <row r="112" spans="1:28">
      <c r="A112" s="179"/>
      <c r="D112" s="144" t="s">
        <v>212</v>
      </c>
      <c r="E112" s="147">
        <f>J112</f>
        <v>0</v>
      </c>
      <c r="H112" s="145">
        <f>+H31+H38+H69+H75+H110</f>
        <v>0</v>
      </c>
      <c r="I112" s="145">
        <f>+I31+I38+I69+I75+I110</f>
        <v>0</v>
      </c>
      <c r="J112" s="145">
        <f>+J31+J38+J69+J75+J110</f>
        <v>0</v>
      </c>
      <c r="L112" s="146">
        <f>+L31+L38+L69+L75+L110</f>
        <v>68.56673271999999</v>
      </c>
      <c r="N112" s="147">
        <f>+N31+N38+N69+N75+N110</f>
        <v>48.948239999999998</v>
      </c>
      <c r="W112" s="138">
        <f>+W31+W38+W69+W75+W110</f>
        <v>0</v>
      </c>
    </row>
    <row r="113" spans="1:28">
      <c r="A113" s="179"/>
    </row>
    <row r="114" spans="1:28">
      <c r="A114" s="179"/>
      <c r="B114" s="135" t="s">
        <v>213</v>
      </c>
    </row>
    <row r="115" spans="1:28">
      <c r="A115" s="179"/>
      <c r="B115" s="136" t="s">
        <v>214</v>
      </c>
    </row>
    <row r="116" spans="1:28">
      <c r="A116" s="179">
        <v>40</v>
      </c>
      <c r="B116" s="143" t="s">
        <v>215</v>
      </c>
      <c r="C116" s="136" t="s">
        <v>216</v>
      </c>
      <c r="D116" s="171" t="s">
        <v>530</v>
      </c>
      <c r="E116" s="138">
        <v>1</v>
      </c>
      <c r="F116" s="139" t="s">
        <v>217</v>
      </c>
      <c r="G116" s="140">
        <f>ZTI!G86</f>
        <v>0</v>
      </c>
      <c r="H116" s="140">
        <f>ROUND(E116*G116, 2)</f>
        <v>0</v>
      </c>
      <c r="J116" s="140">
        <f>ROUND(E116*G116, 2)</f>
        <v>0</v>
      </c>
      <c r="K116" s="141">
        <v>1.661E-2</v>
      </c>
      <c r="L116" s="141">
        <f>E116*K116</f>
        <v>1.661E-2</v>
      </c>
      <c r="P116" s="139" t="s">
        <v>68</v>
      </c>
      <c r="V116" s="142" t="s">
        <v>218</v>
      </c>
      <c r="Z116" s="136" t="s">
        <v>219</v>
      </c>
      <c r="AB116" s="139">
        <v>7</v>
      </c>
    </row>
    <row r="117" spans="1:28">
      <c r="A117" s="179"/>
      <c r="D117" s="144" t="s">
        <v>220</v>
      </c>
      <c r="E117" s="145">
        <f>J117</f>
        <v>0</v>
      </c>
      <c r="H117" s="145">
        <f>SUM(H114:H116)</f>
        <v>0</v>
      </c>
      <c r="I117" s="145">
        <f>SUM(I114:I116)</f>
        <v>0</v>
      </c>
      <c r="J117" s="145">
        <f>SUM(J114:J116)</f>
        <v>0</v>
      </c>
      <c r="L117" s="146">
        <f>SUM(L114:L116)</f>
        <v>1.661E-2</v>
      </c>
      <c r="N117" s="147">
        <f>SUM(N114:N116)</f>
        <v>0</v>
      </c>
      <c r="W117" s="138">
        <f>SUM(W114:W116)</f>
        <v>0</v>
      </c>
    </row>
    <row r="118" spans="1:28">
      <c r="A118" s="179"/>
    </row>
    <row r="119" spans="1:28">
      <c r="A119" s="179"/>
      <c r="B119" s="136" t="s">
        <v>221</v>
      </c>
    </row>
    <row r="120" spans="1:28">
      <c r="A120" s="179">
        <v>41</v>
      </c>
      <c r="B120" s="143" t="s">
        <v>222</v>
      </c>
      <c r="C120" s="136" t="s">
        <v>223</v>
      </c>
      <c r="D120" s="137" t="s">
        <v>224</v>
      </c>
      <c r="E120" s="138">
        <v>9.3000000000000007</v>
      </c>
      <c r="F120" s="139" t="s">
        <v>160</v>
      </c>
      <c r="H120" s="140">
        <f>ROUND(E120*G120, 2)</f>
        <v>0</v>
      </c>
      <c r="J120" s="140">
        <f>ROUND(E120*G120, 2)</f>
        <v>0</v>
      </c>
      <c r="K120" s="141">
        <v>3.0300000000000001E-3</v>
      </c>
      <c r="L120" s="141">
        <f>E120*K120</f>
        <v>2.8179000000000003E-2</v>
      </c>
      <c r="P120" s="139" t="s">
        <v>68</v>
      </c>
      <c r="V120" s="142" t="s">
        <v>218</v>
      </c>
      <c r="Z120" s="136" t="s">
        <v>225</v>
      </c>
      <c r="AB120" s="139">
        <v>7</v>
      </c>
    </row>
    <row r="121" spans="1:28">
      <c r="A121" s="179"/>
      <c r="D121" s="137" t="s">
        <v>226</v>
      </c>
      <c r="V121" s="142" t="s">
        <v>72</v>
      </c>
    </row>
    <row r="122" spans="1:28">
      <c r="A122" s="179">
        <v>42</v>
      </c>
      <c r="B122" s="143" t="s">
        <v>222</v>
      </c>
      <c r="C122" s="136" t="s">
        <v>227</v>
      </c>
      <c r="D122" s="137" t="s">
        <v>228</v>
      </c>
      <c r="E122" s="138">
        <v>9.3000000000000007</v>
      </c>
      <c r="F122" s="139" t="s">
        <v>160</v>
      </c>
      <c r="H122" s="140">
        <f>ROUND(E122*G122, 2)</f>
        <v>0</v>
      </c>
      <c r="J122" s="140">
        <f>ROUND(E122*G122, 2)</f>
        <v>0</v>
      </c>
      <c r="M122" s="138">
        <v>3.0000000000000001E-3</v>
      </c>
      <c r="N122" s="138">
        <f>E122*M122</f>
        <v>2.7900000000000001E-2</v>
      </c>
      <c r="P122" s="139" t="s">
        <v>68</v>
      </c>
      <c r="V122" s="142" t="s">
        <v>218</v>
      </c>
      <c r="Z122" s="136" t="s">
        <v>225</v>
      </c>
      <c r="AB122" s="139">
        <v>1</v>
      </c>
    </row>
    <row r="123" spans="1:28">
      <c r="A123" s="179"/>
      <c r="D123" s="137" t="s">
        <v>229</v>
      </c>
      <c r="V123" s="142" t="s">
        <v>72</v>
      </c>
    </row>
    <row r="124" spans="1:28">
      <c r="A124" s="179">
        <v>43</v>
      </c>
      <c r="B124" s="143" t="s">
        <v>222</v>
      </c>
      <c r="C124" s="136" t="s">
        <v>230</v>
      </c>
      <c r="D124" s="137" t="s">
        <v>231</v>
      </c>
      <c r="E124" s="138">
        <v>18</v>
      </c>
      <c r="F124" s="139" t="s">
        <v>160</v>
      </c>
      <c r="H124" s="140">
        <f>ROUND(E124*G124, 2)</f>
        <v>0</v>
      </c>
      <c r="J124" s="140">
        <f>ROUND(E124*G124, 2)</f>
        <v>0</v>
      </c>
      <c r="K124" s="141">
        <v>2.3E-3</v>
      </c>
      <c r="L124" s="141">
        <f>E124*K124</f>
        <v>4.1399999999999999E-2</v>
      </c>
      <c r="P124" s="139" t="s">
        <v>68</v>
      </c>
      <c r="V124" s="142" t="s">
        <v>218</v>
      </c>
      <c r="Z124" s="136" t="s">
        <v>225</v>
      </c>
      <c r="AB124" s="139">
        <v>7</v>
      </c>
    </row>
    <row r="125" spans="1:28">
      <c r="A125" s="179">
        <v>44</v>
      </c>
      <c r="B125" s="143" t="s">
        <v>222</v>
      </c>
      <c r="C125" s="136" t="s">
        <v>232</v>
      </c>
      <c r="D125" s="137" t="s">
        <v>233</v>
      </c>
      <c r="E125" s="138">
        <v>18</v>
      </c>
      <c r="F125" s="139" t="s">
        <v>160</v>
      </c>
      <c r="H125" s="140">
        <f>ROUND(E125*G125, 2)</f>
        <v>0</v>
      </c>
      <c r="J125" s="140">
        <f>ROUND(E125*G125, 2)</f>
        <v>0</v>
      </c>
      <c r="M125" s="138">
        <v>2E-3</v>
      </c>
      <c r="N125" s="138">
        <f>E125*M125</f>
        <v>3.6000000000000004E-2</v>
      </c>
      <c r="P125" s="139" t="s">
        <v>68</v>
      </c>
      <c r="V125" s="142" t="s">
        <v>218</v>
      </c>
      <c r="Z125" s="136" t="s">
        <v>225</v>
      </c>
      <c r="AB125" s="139">
        <v>1</v>
      </c>
    </row>
    <row r="126" spans="1:28">
      <c r="A126" s="179"/>
      <c r="D126" s="137" t="s">
        <v>234</v>
      </c>
      <c r="V126" s="142" t="s">
        <v>72</v>
      </c>
    </row>
    <row r="127" spans="1:28">
      <c r="A127" s="179">
        <v>45</v>
      </c>
      <c r="B127" s="143" t="s">
        <v>222</v>
      </c>
      <c r="C127" s="136" t="s">
        <v>235</v>
      </c>
      <c r="D127" s="137" t="s">
        <v>236</v>
      </c>
      <c r="F127" s="139" t="s">
        <v>53</v>
      </c>
      <c r="H127" s="140">
        <f>ROUND(E127*G127, 2)</f>
        <v>0</v>
      </c>
      <c r="J127" s="140">
        <f>ROUND(E127*G127, 2)</f>
        <v>0</v>
      </c>
      <c r="P127" s="139" t="s">
        <v>68</v>
      </c>
      <c r="V127" s="142" t="s">
        <v>218</v>
      </c>
      <c r="Z127" s="136" t="s">
        <v>225</v>
      </c>
      <c r="AB127" s="139">
        <v>1</v>
      </c>
    </row>
    <row r="128" spans="1:28">
      <c r="A128" s="179"/>
      <c r="D128" s="144" t="s">
        <v>237</v>
      </c>
      <c r="E128" s="145">
        <f>J128</f>
        <v>0</v>
      </c>
      <c r="H128" s="145">
        <f>SUM(H119:H127)</f>
        <v>0</v>
      </c>
      <c r="I128" s="145">
        <f>SUM(I119:I127)</f>
        <v>0</v>
      </c>
      <c r="J128" s="145">
        <f>SUM(J119:J127)</f>
        <v>0</v>
      </c>
      <c r="L128" s="146">
        <f>SUM(L119:L127)</f>
        <v>6.9579000000000002E-2</v>
      </c>
      <c r="N128" s="147">
        <f>SUM(N119:N127)</f>
        <v>6.3900000000000012E-2</v>
      </c>
      <c r="W128" s="138">
        <f>SUM(W119:W127)</f>
        <v>0</v>
      </c>
    </row>
    <row r="129" spans="1:28">
      <c r="A129" s="179"/>
    </row>
    <row r="130" spans="1:28">
      <c r="A130" s="179"/>
      <c r="B130" s="136" t="s">
        <v>238</v>
      </c>
    </row>
    <row r="131" spans="1:28">
      <c r="A131" s="179">
        <v>46</v>
      </c>
      <c r="B131" s="143" t="s">
        <v>239</v>
      </c>
      <c r="C131" s="136" t="s">
        <v>240</v>
      </c>
      <c r="D131" s="137" t="s">
        <v>241</v>
      </c>
      <c r="E131" s="138">
        <v>10.98</v>
      </c>
      <c r="F131" s="139" t="s">
        <v>67</v>
      </c>
      <c r="H131" s="140">
        <f>ROUND(E131*G131, 2)</f>
        <v>0</v>
      </c>
      <c r="J131" s="140">
        <f>ROUND(E131*G131, 2)</f>
        <v>0</v>
      </c>
      <c r="M131" s="138">
        <v>8.9999999999999993E-3</v>
      </c>
      <c r="N131" s="138">
        <f>E131*M131</f>
        <v>9.8819999999999991E-2</v>
      </c>
      <c r="P131" s="139" t="s">
        <v>68</v>
      </c>
      <c r="V131" s="142" t="s">
        <v>218</v>
      </c>
      <c r="Z131" s="136" t="s">
        <v>242</v>
      </c>
      <c r="AB131" s="139">
        <v>5</v>
      </c>
    </row>
    <row r="132" spans="1:28">
      <c r="A132" s="179"/>
      <c r="D132" s="137" t="s">
        <v>243</v>
      </c>
      <c r="V132" s="142" t="s">
        <v>72</v>
      </c>
    </row>
    <row r="133" spans="1:28">
      <c r="A133" s="179">
        <v>47</v>
      </c>
      <c r="B133" s="143" t="s">
        <v>239</v>
      </c>
      <c r="C133" s="136" t="s">
        <v>244</v>
      </c>
      <c r="D133" s="137" t="s">
        <v>245</v>
      </c>
      <c r="E133" s="138">
        <v>38.454000000000001</v>
      </c>
      <c r="F133" s="139" t="s">
        <v>246</v>
      </c>
      <c r="H133" s="140">
        <f>ROUND(E133*G133, 2)</f>
        <v>0</v>
      </c>
      <c r="J133" s="140">
        <f>ROUND(E133*G133, 2)</f>
        <v>0</v>
      </c>
      <c r="K133" s="141">
        <v>5.0000000000000002E-5</v>
      </c>
      <c r="L133" s="141">
        <f>E133*K133</f>
        <v>1.9227000000000001E-3</v>
      </c>
      <c r="M133" s="138">
        <v>1E-3</v>
      </c>
      <c r="N133" s="138">
        <f>E133*M133</f>
        <v>3.8454000000000002E-2</v>
      </c>
      <c r="P133" s="139" t="s">
        <v>68</v>
      </c>
      <c r="V133" s="142" t="s">
        <v>218</v>
      </c>
      <c r="Z133" s="136" t="s">
        <v>242</v>
      </c>
      <c r="AB133" s="139">
        <v>1</v>
      </c>
    </row>
    <row r="134" spans="1:28">
      <c r="A134" s="179"/>
      <c r="D134" s="137" t="s">
        <v>247</v>
      </c>
      <c r="V134" s="142" t="s">
        <v>72</v>
      </c>
    </row>
    <row r="135" spans="1:28">
      <c r="A135" s="179">
        <v>48</v>
      </c>
      <c r="B135" s="143" t="s">
        <v>239</v>
      </c>
      <c r="C135" s="136" t="s">
        <v>248</v>
      </c>
      <c r="D135" s="137" t="s">
        <v>249</v>
      </c>
      <c r="E135" s="138">
        <v>2</v>
      </c>
      <c r="F135" s="139" t="s">
        <v>163</v>
      </c>
      <c r="H135" s="140">
        <f>ROUND(E135*G135, 2)</f>
        <v>0</v>
      </c>
      <c r="J135" s="140">
        <f>ROUND(E135*G135, 2)</f>
        <v>0</v>
      </c>
      <c r="K135" s="141">
        <v>6.9999999999999994E-5</v>
      </c>
      <c r="L135" s="141">
        <f>E135*K135</f>
        <v>1.3999999999999999E-4</v>
      </c>
      <c r="P135" s="139" t="s">
        <v>68</v>
      </c>
      <c r="V135" s="142" t="s">
        <v>218</v>
      </c>
      <c r="Z135" s="136" t="s">
        <v>242</v>
      </c>
      <c r="AB135" s="139">
        <v>7</v>
      </c>
    </row>
    <row r="136" spans="1:28" ht="25.5">
      <c r="A136" s="179">
        <v>49</v>
      </c>
      <c r="B136" s="143" t="s">
        <v>239</v>
      </c>
      <c r="C136" s="136" t="s">
        <v>250</v>
      </c>
      <c r="D136" s="137" t="s">
        <v>251</v>
      </c>
      <c r="E136" s="138">
        <v>558.91</v>
      </c>
      <c r="F136" s="139" t="s">
        <v>246</v>
      </c>
      <c r="H136" s="140">
        <f>ROUND(E136*G136, 2)</f>
        <v>0</v>
      </c>
      <c r="J136" s="140">
        <f>ROUND(E136*G136, 2)</f>
        <v>0</v>
      </c>
      <c r="K136" s="141">
        <v>6.0000000000000002E-5</v>
      </c>
      <c r="L136" s="141">
        <f>E136*K136</f>
        <v>3.3534599999999998E-2</v>
      </c>
      <c r="P136" s="139" t="s">
        <v>68</v>
      </c>
      <c r="V136" s="142" t="s">
        <v>218</v>
      </c>
      <c r="Z136" s="136" t="s">
        <v>242</v>
      </c>
      <c r="AB136" s="139">
        <v>7</v>
      </c>
    </row>
    <row r="137" spans="1:28">
      <c r="A137" s="179"/>
      <c r="D137" s="137" t="s">
        <v>252</v>
      </c>
      <c r="V137" s="142" t="s">
        <v>253</v>
      </c>
    </row>
    <row r="138" spans="1:28">
      <c r="A138" s="179"/>
      <c r="D138" s="137" t="s">
        <v>254</v>
      </c>
      <c r="V138" s="142" t="s">
        <v>253</v>
      </c>
    </row>
    <row r="139" spans="1:28" ht="25.5">
      <c r="A139" s="179">
        <v>50</v>
      </c>
      <c r="B139" s="143" t="s">
        <v>239</v>
      </c>
      <c r="C139" s="136" t="s">
        <v>255</v>
      </c>
      <c r="D139" s="137" t="s">
        <v>256</v>
      </c>
      <c r="E139" s="138">
        <v>18</v>
      </c>
      <c r="F139" s="139" t="s">
        <v>163</v>
      </c>
      <c r="H139" s="140">
        <f>ROUND(E139*G139, 2)</f>
        <v>0</v>
      </c>
      <c r="J139" s="140">
        <f>ROUND(E139*G139, 2)</f>
        <v>0</v>
      </c>
      <c r="K139" s="141">
        <v>6.0000000000000002E-5</v>
      </c>
      <c r="L139" s="141">
        <f>E139*K139</f>
        <v>1.08E-3</v>
      </c>
      <c r="P139" s="139" t="s">
        <v>68</v>
      </c>
      <c r="V139" s="142" t="s">
        <v>218</v>
      </c>
      <c r="Z139" s="136" t="s">
        <v>242</v>
      </c>
      <c r="AB139" s="139">
        <v>7</v>
      </c>
    </row>
    <row r="140" spans="1:28">
      <c r="A140" s="179"/>
      <c r="D140" s="137" t="s">
        <v>257</v>
      </c>
      <c r="V140" s="142" t="s">
        <v>253</v>
      </c>
    </row>
    <row r="141" spans="1:28" ht="25.5">
      <c r="A141" s="179">
        <v>51</v>
      </c>
      <c r="B141" s="143" t="s">
        <v>239</v>
      </c>
      <c r="C141" s="136" t="s">
        <v>258</v>
      </c>
      <c r="D141" s="137" t="s">
        <v>259</v>
      </c>
      <c r="E141" s="138">
        <v>793.79</v>
      </c>
      <c r="F141" s="139" t="s">
        <v>246</v>
      </c>
      <c r="H141" s="140">
        <f>ROUND(E141*G141, 2)</f>
        <v>0</v>
      </c>
      <c r="J141" s="140">
        <f>ROUND(E141*G141, 2)</f>
        <v>0</v>
      </c>
      <c r="K141" s="141">
        <v>6.0000000000000002E-5</v>
      </c>
      <c r="L141" s="141">
        <f>E141*K141</f>
        <v>4.76274E-2</v>
      </c>
      <c r="P141" s="139" t="s">
        <v>68</v>
      </c>
      <c r="V141" s="142" t="s">
        <v>218</v>
      </c>
      <c r="Z141" s="136" t="s">
        <v>242</v>
      </c>
      <c r="AB141" s="139">
        <v>7</v>
      </c>
    </row>
    <row r="142" spans="1:28">
      <c r="A142" s="179"/>
      <c r="D142" s="137" t="s">
        <v>260</v>
      </c>
      <c r="V142" s="142" t="s">
        <v>253</v>
      </c>
    </row>
    <row r="143" spans="1:28" ht="25.5">
      <c r="A143" s="179">
        <v>52</v>
      </c>
      <c r="B143" s="143" t="s">
        <v>239</v>
      </c>
      <c r="C143" s="136" t="s">
        <v>261</v>
      </c>
      <c r="D143" s="137" t="s">
        <v>262</v>
      </c>
      <c r="E143" s="138">
        <v>24.4</v>
      </c>
      <c r="F143" s="139" t="s">
        <v>246</v>
      </c>
      <c r="H143" s="140">
        <f>ROUND(E143*G143, 2)</f>
        <v>0</v>
      </c>
      <c r="J143" s="140">
        <f>ROUND(E143*G143, 2)</f>
        <v>0</v>
      </c>
      <c r="K143" s="141">
        <v>6.0000000000000002E-5</v>
      </c>
      <c r="L143" s="141">
        <f>E143*K143</f>
        <v>1.464E-3</v>
      </c>
      <c r="P143" s="139" t="s">
        <v>68</v>
      </c>
      <c r="V143" s="142" t="s">
        <v>218</v>
      </c>
      <c r="Z143" s="136" t="s">
        <v>242</v>
      </c>
      <c r="AB143" s="139">
        <v>7</v>
      </c>
    </row>
    <row r="144" spans="1:28">
      <c r="A144" s="179"/>
      <c r="D144" s="137" t="s">
        <v>263</v>
      </c>
      <c r="V144" s="142" t="s">
        <v>72</v>
      </c>
    </row>
    <row r="145" spans="1:28">
      <c r="A145" s="179"/>
      <c r="D145" s="137" t="s">
        <v>264</v>
      </c>
      <c r="V145" s="142" t="s">
        <v>253</v>
      </c>
    </row>
    <row r="146" spans="1:28" ht="25.5">
      <c r="A146" s="179">
        <v>53</v>
      </c>
      <c r="B146" s="143" t="s">
        <v>239</v>
      </c>
      <c r="C146" s="136" t="s">
        <v>265</v>
      </c>
      <c r="D146" s="137" t="s">
        <v>266</v>
      </c>
      <c r="E146" s="138">
        <v>302.85000000000002</v>
      </c>
      <c r="F146" s="139" t="s">
        <v>246</v>
      </c>
      <c r="H146" s="140">
        <f>ROUND(E146*G146, 2)</f>
        <v>0</v>
      </c>
      <c r="J146" s="140">
        <f>ROUND(E146*G146, 2)</f>
        <v>0</v>
      </c>
      <c r="K146" s="141">
        <v>6.0000000000000002E-5</v>
      </c>
      <c r="L146" s="141">
        <f>E146*K146</f>
        <v>1.8171000000000003E-2</v>
      </c>
      <c r="P146" s="139" t="s">
        <v>68</v>
      </c>
      <c r="V146" s="142" t="s">
        <v>218</v>
      </c>
      <c r="Z146" s="136" t="s">
        <v>242</v>
      </c>
      <c r="AB146" s="139">
        <v>7</v>
      </c>
    </row>
    <row r="147" spans="1:28">
      <c r="A147" s="179"/>
      <c r="D147" s="137" t="s">
        <v>267</v>
      </c>
      <c r="V147" s="142" t="s">
        <v>253</v>
      </c>
    </row>
    <row r="148" spans="1:28">
      <c r="A148" s="179"/>
      <c r="D148" s="137" t="s">
        <v>254</v>
      </c>
      <c r="V148" s="142" t="s">
        <v>253</v>
      </c>
    </row>
    <row r="149" spans="1:28" ht="25.5">
      <c r="A149" s="179">
        <v>54</v>
      </c>
      <c r="B149" s="143" t="s">
        <v>239</v>
      </c>
      <c r="C149" s="136" t="s">
        <v>268</v>
      </c>
      <c r="D149" s="137" t="s">
        <v>269</v>
      </c>
      <c r="E149" s="138">
        <v>8</v>
      </c>
      <c r="F149" s="139" t="s">
        <v>163</v>
      </c>
      <c r="H149" s="140">
        <f>ROUND(E149*G149, 2)</f>
        <v>0</v>
      </c>
      <c r="J149" s="140">
        <f>ROUND(E149*G149, 2)</f>
        <v>0</v>
      </c>
      <c r="K149" s="141">
        <v>6.0000000000000002E-5</v>
      </c>
      <c r="L149" s="141">
        <f>E149*K149</f>
        <v>4.8000000000000001E-4</v>
      </c>
      <c r="P149" s="139" t="s">
        <v>68</v>
      </c>
      <c r="V149" s="142" t="s">
        <v>218</v>
      </c>
      <c r="Z149" s="136" t="s">
        <v>242</v>
      </c>
      <c r="AB149" s="139">
        <v>7</v>
      </c>
    </row>
    <row r="150" spans="1:28">
      <c r="A150" s="179"/>
      <c r="D150" s="137" t="s">
        <v>257</v>
      </c>
      <c r="V150" s="142" t="s">
        <v>253</v>
      </c>
    </row>
    <row r="151" spans="1:28" ht="25.5">
      <c r="A151" s="179">
        <v>55</v>
      </c>
      <c r="B151" s="143" t="s">
        <v>239</v>
      </c>
      <c r="C151" s="136" t="s">
        <v>270</v>
      </c>
      <c r="D151" s="137" t="s">
        <v>271</v>
      </c>
      <c r="E151" s="138">
        <v>474</v>
      </c>
      <c r="F151" s="139" t="s">
        <v>246</v>
      </c>
      <c r="H151" s="140">
        <f>ROUND(E151*G151, 2)</f>
        <v>0</v>
      </c>
      <c r="J151" s="140">
        <f>ROUND(E151*G151, 2)</f>
        <v>0</v>
      </c>
      <c r="K151" s="141">
        <v>6.0000000000000002E-5</v>
      </c>
      <c r="L151" s="141">
        <f>E151*K151</f>
        <v>2.844E-2</v>
      </c>
      <c r="P151" s="139" t="s">
        <v>68</v>
      </c>
      <c r="V151" s="142" t="s">
        <v>218</v>
      </c>
      <c r="Z151" s="136" t="s">
        <v>242</v>
      </c>
      <c r="AB151" s="139">
        <v>7</v>
      </c>
    </row>
    <row r="152" spans="1:28">
      <c r="A152" s="179"/>
      <c r="D152" s="137" t="s">
        <v>272</v>
      </c>
      <c r="V152" s="142" t="s">
        <v>253</v>
      </c>
    </row>
    <row r="153" spans="1:28" ht="25.5">
      <c r="A153" s="179">
        <v>56</v>
      </c>
      <c r="B153" s="143" t="s">
        <v>239</v>
      </c>
      <c r="C153" s="136" t="s">
        <v>273</v>
      </c>
      <c r="D153" s="137" t="s">
        <v>274</v>
      </c>
      <c r="E153" s="138">
        <v>179.82</v>
      </c>
      <c r="F153" s="139" t="s">
        <v>246</v>
      </c>
      <c r="H153" s="140">
        <f>ROUND(E153*G153, 2)</f>
        <v>0</v>
      </c>
      <c r="J153" s="140">
        <f>ROUND(E153*G153, 2)</f>
        <v>0</v>
      </c>
      <c r="K153" s="141">
        <v>6.0000000000000002E-5</v>
      </c>
      <c r="L153" s="141">
        <f>E153*K153</f>
        <v>1.0789200000000001E-2</v>
      </c>
      <c r="P153" s="139" t="s">
        <v>68</v>
      </c>
      <c r="V153" s="142" t="s">
        <v>218</v>
      </c>
      <c r="Z153" s="136" t="s">
        <v>242</v>
      </c>
      <c r="AB153" s="139">
        <v>7</v>
      </c>
    </row>
    <row r="154" spans="1:28">
      <c r="A154" s="179"/>
      <c r="D154" s="137" t="s">
        <v>275</v>
      </c>
      <c r="V154" s="142" t="s">
        <v>253</v>
      </c>
    </row>
    <row r="155" spans="1:28">
      <c r="A155" s="179"/>
      <c r="D155" s="137" t="s">
        <v>254</v>
      </c>
      <c r="V155" s="142" t="s">
        <v>253</v>
      </c>
    </row>
    <row r="156" spans="1:28" ht="25.5">
      <c r="A156" s="179">
        <v>57</v>
      </c>
      <c r="B156" s="143" t="s">
        <v>239</v>
      </c>
      <c r="C156" s="136" t="s">
        <v>276</v>
      </c>
      <c r="D156" s="137" t="s">
        <v>277</v>
      </c>
      <c r="E156" s="138">
        <v>12</v>
      </c>
      <c r="F156" s="139" t="s">
        <v>163</v>
      </c>
      <c r="H156" s="140">
        <f>ROUND(E156*G156, 2)</f>
        <v>0</v>
      </c>
      <c r="J156" s="140">
        <f>ROUND(E156*G156, 2)</f>
        <v>0</v>
      </c>
      <c r="K156" s="141">
        <v>6.0000000000000002E-5</v>
      </c>
      <c r="L156" s="141">
        <f>E156*K156</f>
        <v>7.2000000000000005E-4</v>
      </c>
      <c r="P156" s="139" t="s">
        <v>68</v>
      </c>
      <c r="V156" s="142" t="s">
        <v>218</v>
      </c>
      <c r="Z156" s="136" t="s">
        <v>242</v>
      </c>
      <c r="AB156" s="139">
        <v>7</v>
      </c>
    </row>
    <row r="157" spans="1:28">
      <c r="A157" s="179"/>
      <c r="D157" s="137" t="s">
        <v>257</v>
      </c>
      <c r="V157" s="142" t="s">
        <v>253</v>
      </c>
    </row>
    <row r="158" spans="1:28" ht="25.5">
      <c r="A158" s="179">
        <v>58</v>
      </c>
      <c r="B158" s="143" t="s">
        <v>239</v>
      </c>
      <c r="C158" s="136" t="s">
        <v>278</v>
      </c>
      <c r="D158" s="137" t="s">
        <v>279</v>
      </c>
      <c r="E158" s="138">
        <v>185.33</v>
      </c>
      <c r="F158" s="139" t="s">
        <v>246</v>
      </c>
      <c r="H158" s="140">
        <f>ROUND(E158*G158, 2)</f>
        <v>0</v>
      </c>
      <c r="J158" s="140">
        <f>ROUND(E158*G158, 2)</f>
        <v>0</v>
      </c>
      <c r="K158" s="141">
        <v>6.0000000000000002E-5</v>
      </c>
      <c r="L158" s="141">
        <f>E158*K158</f>
        <v>1.1119800000000001E-2</v>
      </c>
      <c r="P158" s="139" t="s">
        <v>68</v>
      </c>
      <c r="V158" s="142" t="s">
        <v>218</v>
      </c>
      <c r="Z158" s="136" t="s">
        <v>242</v>
      </c>
      <c r="AB158" s="139">
        <v>7</v>
      </c>
    </row>
    <row r="159" spans="1:28">
      <c r="A159" s="179"/>
      <c r="D159" s="137" t="s">
        <v>280</v>
      </c>
      <c r="V159" s="142" t="s">
        <v>253</v>
      </c>
    </row>
    <row r="160" spans="1:28" ht="25.5">
      <c r="A160" s="179">
        <v>59</v>
      </c>
      <c r="B160" s="143" t="s">
        <v>239</v>
      </c>
      <c r="C160" s="136" t="s">
        <v>281</v>
      </c>
      <c r="D160" s="137" t="s">
        <v>282</v>
      </c>
      <c r="E160" s="138">
        <v>163.56</v>
      </c>
      <c r="F160" s="139" t="s">
        <v>246</v>
      </c>
      <c r="H160" s="140">
        <f>ROUND(E160*G160, 2)</f>
        <v>0</v>
      </c>
      <c r="J160" s="140">
        <f>ROUND(E160*G160, 2)</f>
        <v>0</v>
      </c>
      <c r="K160" s="141">
        <v>6.0000000000000002E-5</v>
      </c>
      <c r="L160" s="141">
        <f>E160*K160</f>
        <v>9.8136000000000004E-3</v>
      </c>
      <c r="P160" s="139" t="s">
        <v>68</v>
      </c>
      <c r="V160" s="142" t="s">
        <v>218</v>
      </c>
      <c r="Z160" s="136" t="s">
        <v>242</v>
      </c>
      <c r="AB160" s="139">
        <v>7</v>
      </c>
    </row>
    <row r="161" spans="1:28">
      <c r="A161" s="179"/>
      <c r="D161" s="137" t="s">
        <v>283</v>
      </c>
      <c r="V161" s="142" t="s">
        <v>72</v>
      </c>
    </row>
    <row r="162" spans="1:28">
      <c r="A162" s="179"/>
      <c r="D162" s="137" t="s">
        <v>284</v>
      </c>
      <c r="V162" s="142" t="s">
        <v>253</v>
      </c>
    </row>
    <row r="163" spans="1:28">
      <c r="A163" s="179"/>
      <c r="D163" s="137" t="s">
        <v>254</v>
      </c>
      <c r="V163" s="142" t="s">
        <v>253</v>
      </c>
    </row>
    <row r="164" spans="1:28" ht="25.5">
      <c r="A164" s="179">
        <v>60</v>
      </c>
      <c r="B164" s="143" t="s">
        <v>239</v>
      </c>
      <c r="C164" s="136" t="s">
        <v>285</v>
      </c>
      <c r="D164" s="137" t="s">
        <v>286</v>
      </c>
      <c r="E164" s="138">
        <v>70.400000000000006</v>
      </c>
      <c r="F164" s="139" t="s">
        <v>160</v>
      </c>
      <c r="H164" s="140">
        <f>ROUND(E164*G164, 2)</f>
        <v>0</v>
      </c>
      <c r="J164" s="140">
        <f>ROUND(E164*G164, 2)</f>
        <v>0</v>
      </c>
      <c r="K164" s="141">
        <v>6.0000000000000002E-5</v>
      </c>
      <c r="L164" s="141">
        <f>E164*K164</f>
        <v>4.2240000000000003E-3</v>
      </c>
      <c r="P164" s="139" t="s">
        <v>68</v>
      </c>
      <c r="V164" s="142" t="s">
        <v>218</v>
      </c>
      <c r="Z164" s="136" t="s">
        <v>242</v>
      </c>
      <c r="AB164" s="139">
        <v>7</v>
      </c>
    </row>
    <row r="165" spans="1:28">
      <c r="A165" s="179"/>
      <c r="D165" s="137" t="s">
        <v>287</v>
      </c>
      <c r="V165" s="142" t="s">
        <v>72</v>
      </c>
    </row>
    <row r="166" spans="1:28">
      <c r="A166" s="179"/>
      <c r="D166" s="137" t="s">
        <v>288</v>
      </c>
      <c r="V166" s="142" t="s">
        <v>72</v>
      </c>
    </row>
    <row r="167" spans="1:28" ht="25.5">
      <c r="A167" s="179">
        <v>61</v>
      </c>
      <c r="B167" s="143" t="s">
        <v>239</v>
      </c>
      <c r="C167" s="136" t="s">
        <v>289</v>
      </c>
      <c r="D167" s="137" t="s">
        <v>290</v>
      </c>
      <c r="E167" s="138">
        <v>43.2</v>
      </c>
      <c r="F167" s="139" t="s">
        <v>160</v>
      </c>
      <c r="H167" s="140">
        <f>ROUND(E167*G167, 2)</f>
        <v>0</v>
      </c>
      <c r="J167" s="140">
        <f>ROUND(E167*G167, 2)</f>
        <v>0</v>
      </c>
      <c r="K167" s="141">
        <v>6.0000000000000002E-5</v>
      </c>
      <c r="L167" s="141">
        <f>E167*K167</f>
        <v>2.5920000000000001E-3</v>
      </c>
      <c r="P167" s="139" t="s">
        <v>68</v>
      </c>
      <c r="V167" s="142" t="s">
        <v>218</v>
      </c>
      <c r="Z167" s="136" t="s">
        <v>242</v>
      </c>
      <c r="AB167" s="139">
        <v>7</v>
      </c>
    </row>
    <row r="168" spans="1:28">
      <c r="A168" s="179"/>
      <c r="D168" s="137" t="s">
        <v>291</v>
      </c>
      <c r="V168" s="142" t="s">
        <v>72</v>
      </c>
    </row>
    <row r="169" spans="1:28" ht="25.5">
      <c r="A169" s="179">
        <v>62</v>
      </c>
      <c r="B169" s="143" t="s">
        <v>239</v>
      </c>
      <c r="C169" s="136" t="s">
        <v>292</v>
      </c>
      <c r="D169" s="137" t="s">
        <v>293</v>
      </c>
      <c r="E169" s="138">
        <v>4</v>
      </c>
      <c r="F169" s="139" t="s">
        <v>163</v>
      </c>
      <c r="H169" s="140">
        <f>ROUND(E169*G169, 2)</f>
        <v>0</v>
      </c>
      <c r="J169" s="140">
        <f>ROUND(E169*G169, 2)</f>
        <v>0</v>
      </c>
      <c r="K169" s="141">
        <v>6.0000000000000002E-5</v>
      </c>
      <c r="L169" s="141">
        <f>E169*K169</f>
        <v>2.4000000000000001E-4</v>
      </c>
      <c r="P169" s="139" t="s">
        <v>68</v>
      </c>
      <c r="V169" s="142" t="s">
        <v>218</v>
      </c>
      <c r="Z169" s="136" t="s">
        <v>242</v>
      </c>
      <c r="AB169" s="139">
        <v>7</v>
      </c>
    </row>
    <row r="170" spans="1:28">
      <c r="A170" s="179"/>
      <c r="D170" s="137" t="s">
        <v>294</v>
      </c>
      <c r="V170" s="142" t="s">
        <v>253</v>
      </c>
    </row>
    <row r="171" spans="1:28" ht="25.5">
      <c r="A171" s="179">
        <v>63</v>
      </c>
      <c r="B171" s="143" t="s">
        <v>239</v>
      </c>
      <c r="C171" s="136" t="s">
        <v>295</v>
      </c>
      <c r="D171" s="137" t="s">
        <v>296</v>
      </c>
      <c r="E171" s="138">
        <v>2</v>
      </c>
      <c r="F171" s="139" t="s">
        <v>163</v>
      </c>
      <c r="H171" s="140">
        <f>ROUND(E171*G171, 2)</f>
        <v>0</v>
      </c>
      <c r="J171" s="140">
        <f>ROUND(E171*G171, 2)</f>
        <v>0</v>
      </c>
      <c r="K171" s="141">
        <v>6.0000000000000002E-5</v>
      </c>
      <c r="L171" s="141">
        <f>E171*K171</f>
        <v>1.2E-4</v>
      </c>
      <c r="P171" s="139" t="s">
        <v>68</v>
      </c>
      <c r="V171" s="142" t="s">
        <v>218</v>
      </c>
      <c r="Z171" s="136" t="s">
        <v>242</v>
      </c>
      <c r="AB171" s="139">
        <v>7</v>
      </c>
    </row>
    <row r="172" spans="1:28">
      <c r="A172" s="179"/>
      <c r="D172" s="137" t="s">
        <v>297</v>
      </c>
      <c r="V172" s="142" t="s">
        <v>253</v>
      </c>
    </row>
    <row r="173" spans="1:28">
      <c r="A173" s="179"/>
      <c r="D173" s="137" t="s">
        <v>298</v>
      </c>
      <c r="V173" s="142" t="s">
        <v>253</v>
      </c>
    </row>
    <row r="174" spans="1:28" ht="25.5">
      <c r="A174" s="179">
        <v>64</v>
      </c>
      <c r="B174" s="143" t="s">
        <v>239</v>
      </c>
      <c r="C174" s="136" t="s">
        <v>299</v>
      </c>
      <c r="D174" s="137" t="s">
        <v>300</v>
      </c>
      <c r="E174" s="138">
        <v>1244.22</v>
      </c>
      <c r="F174" s="139" t="s">
        <v>246</v>
      </c>
      <c r="H174" s="140">
        <f>ROUND(E174*G174, 2)</f>
        <v>0</v>
      </c>
      <c r="J174" s="140">
        <f>ROUND(E174*G174, 2)</f>
        <v>0</v>
      </c>
      <c r="K174" s="141">
        <v>6.0000000000000002E-5</v>
      </c>
      <c r="L174" s="141">
        <f>E174*K174</f>
        <v>7.4653200000000003E-2</v>
      </c>
      <c r="P174" s="139" t="s">
        <v>68</v>
      </c>
      <c r="V174" s="142" t="s">
        <v>218</v>
      </c>
      <c r="Z174" s="136" t="s">
        <v>242</v>
      </c>
      <c r="AB174" s="139">
        <v>7</v>
      </c>
    </row>
    <row r="175" spans="1:28">
      <c r="A175" s="179"/>
      <c r="D175" s="137" t="s">
        <v>301</v>
      </c>
      <c r="V175" s="142" t="s">
        <v>72</v>
      </c>
    </row>
    <row r="176" spans="1:28">
      <c r="A176" s="179"/>
      <c r="D176" s="137" t="s">
        <v>302</v>
      </c>
      <c r="V176" s="142" t="s">
        <v>253</v>
      </c>
    </row>
    <row r="177" spans="1:28" ht="25.5">
      <c r="A177" s="179">
        <v>65</v>
      </c>
      <c r="B177" s="143" t="s">
        <v>239</v>
      </c>
      <c r="C177" s="136" t="s">
        <v>303</v>
      </c>
      <c r="D177" s="137" t="s">
        <v>304</v>
      </c>
      <c r="E177" s="138">
        <v>1008.31</v>
      </c>
      <c r="F177" s="139" t="s">
        <v>246</v>
      </c>
      <c r="H177" s="140">
        <f>ROUND(E177*G177, 2)</f>
        <v>0</v>
      </c>
      <c r="J177" s="140">
        <f>ROUND(E177*G177, 2)</f>
        <v>0</v>
      </c>
      <c r="K177" s="141">
        <v>6.0000000000000002E-5</v>
      </c>
      <c r="L177" s="141">
        <f>E177*K177</f>
        <v>6.04986E-2</v>
      </c>
      <c r="P177" s="139" t="s">
        <v>68</v>
      </c>
      <c r="V177" s="142" t="s">
        <v>218</v>
      </c>
      <c r="Z177" s="136" t="s">
        <v>242</v>
      </c>
      <c r="AB177" s="139">
        <v>7</v>
      </c>
    </row>
    <row r="178" spans="1:28">
      <c r="A178" s="179"/>
      <c r="D178" s="137" t="s">
        <v>302</v>
      </c>
      <c r="V178" s="142" t="s">
        <v>253</v>
      </c>
    </row>
    <row r="179" spans="1:28">
      <c r="A179" s="179">
        <v>66</v>
      </c>
      <c r="B179" s="143" t="s">
        <v>239</v>
      </c>
      <c r="C179" s="136" t="s">
        <v>305</v>
      </c>
      <c r="D179" s="137" t="s">
        <v>306</v>
      </c>
      <c r="E179" s="138">
        <v>12</v>
      </c>
      <c r="F179" s="139" t="s">
        <v>163</v>
      </c>
      <c r="H179" s="140">
        <f t="shared" ref="H179:H184" si="0">ROUND(E179*G179, 2)</f>
        <v>0</v>
      </c>
      <c r="J179" s="140">
        <f t="shared" ref="J179:J184" si="1">ROUND(E179*G179, 2)</f>
        <v>0</v>
      </c>
      <c r="K179" s="141">
        <v>6.0000000000000002E-5</v>
      </c>
      <c r="L179" s="141">
        <f>E179*K179</f>
        <v>7.2000000000000005E-4</v>
      </c>
      <c r="P179" s="139" t="s">
        <v>68</v>
      </c>
      <c r="V179" s="142" t="s">
        <v>218</v>
      </c>
      <c r="Z179" s="136" t="s">
        <v>242</v>
      </c>
      <c r="AB179" s="139">
        <v>7</v>
      </c>
    </row>
    <row r="180" spans="1:28">
      <c r="A180" s="179">
        <v>67</v>
      </c>
      <c r="B180" s="143" t="s">
        <v>239</v>
      </c>
      <c r="C180" s="136" t="s">
        <v>307</v>
      </c>
      <c r="D180" s="137" t="s">
        <v>308</v>
      </c>
      <c r="E180" s="138">
        <v>12</v>
      </c>
      <c r="F180" s="139" t="s">
        <v>163</v>
      </c>
      <c r="H180" s="140">
        <f t="shared" si="0"/>
        <v>0</v>
      </c>
      <c r="J180" s="140">
        <f t="shared" si="1"/>
        <v>0</v>
      </c>
      <c r="K180" s="141">
        <v>6.0000000000000002E-5</v>
      </c>
      <c r="L180" s="141">
        <f>E180*K180</f>
        <v>7.2000000000000005E-4</v>
      </c>
      <c r="P180" s="139" t="s">
        <v>68</v>
      </c>
      <c r="V180" s="142" t="s">
        <v>218</v>
      </c>
      <c r="Z180" s="136" t="s">
        <v>242</v>
      </c>
      <c r="AB180" s="139">
        <v>7</v>
      </c>
    </row>
    <row r="181" spans="1:28">
      <c r="A181" s="179">
        <v>68</v>
      </c>
      <c r="B181" s="143" t="s">
        <v>239</v>
      </c>
      <c r="C181" s="136" t="s">
        <v>309</v>
      </c>
      <c r="D181" s="137" t="s">
        <v>310</v>
      </c>
      <c r="E181" s="138">
        <v>6</v>
      </c>
      <c r="F181" s="139" t="s">
        <v>163</v>
      </c>
      <c r="H181" s="140">
        <f t="shared" si="0"/>
        <v>0</v>
      </c>
      <c r="J181" s="140">
        <f t="shared" si="1"/>
        <v>0</v>
      </c>
      <c r="K181" s="141">
        <v>6.0000000000000002E-5</v>
      </c>
      <c r="L181" s="141">
        <f>E181*K181</f>
        <v>3.6000000000000002E-4</v>
      </c>
      <c r="P181" s="139" t="s">
        <v>68</v>
      </c>
      <c r="V181" s="142" t="s">
        <v>218</v>
      </c>
      <c r="Z181" s="136" t="s">
        <v>242</v>
      </c>
      <c r="AB181" s="139">
        <v>7</v>
      </c>
    </row>
    <row r="182" spans="1:28" ht="25.5">
      <c r="A182" s="179">
        <v>69</v>
      </c>
      <c r="B182" s="143" t="s">
        <v>239</v>
      </c>
      <c r="C182" s="136" t="s">
        <v>311</v>
      </c>
      <c r="D182" s="137" t="s">
        <v>312</v>
      </c>
      <c r="E182" s="138">
        <v>2</v>
      </c>
      <c r="F182" s="139" t="s">
        <v>163</v>
      </c>
      <c r="H182" s="140">
        <f t="shared" si="0"/>
        <v>0</v>
      </c>
      <c r="J182" s="140">
        <f t="shared" si="1"/>
        <v>0</v>
      </c>
      <c r="K182" s="141">
        <v>6.0000000000000002E-5</v>
      </c>
      <c r="L182" s="141">
        <f>E182*K182</f>
        <v>1.2E-4</v>
      </c>
      <c r="P182" s="139" t="s">
        <v>68</v>
      </c>
      <c r="V182" s="142" t="s">
        <v>218</v>
      </c>
      <c r="Z182" s="136" t="s">
        <v>242</v>
      </c>
      <c r="AB182" s="139">
        <v>7</v>
      </c>
    </row>
    <row r="183" spans="1:28">
      <c r="A183" s="179">
        <v>70</v>
      </c>
      <c r="B183" s="143" t="s">
        <v>239</v>
      </c>
      <c r="C183" s="136" t="s">
        <v>313</v>
      </c>
      <c r="D183" s="137" t="s">
        <v>529</v>
      </c>
      <c r="E183" s="138">
        <v>1</v>
      </c>
      <c r="F183" s="139" t="s">
        <v>217</v>
      </c>
      <c r="G183" s="140">
        <v>0</v>
      </c>
      <c r="H183" s="140">
        <v>0</v>
      </c>
      <c r="J183" s="140">
        <f t="shared" si="1"/>
        <v>0</v>
      </c>
      <c r="K183" s="141">
        <v>6.0000000000000002E-5</v>
      </c>
      <c r="L183" s="141">
        <f>E183*K183</f>
        <v>6.0000000000000002E-5</v>
      </c>
      <c r="P183" s="139" t="s">
        <v>68</v>
      </c>
      <c r="V183" s="142" t="s">
        <v>218</v>
      </c>
      <c r="Z183" s="136" t="s">
        <v>242</v>
      </c>
      <c r="AB183" s="139">
        <v>7</v>
      </c>
    </row>
    <row r="184" spans="1:28" ht="25.5">
      <c r="A184" s="179">
        <v>71</v>
      </c>
      <c r="B184" s="143" t="s">
        <v>239</v>
      </c>
      <c r="C184" s="136" t="s">
        <v>314</v>
      </c>
      <c r="D184" s="137" t="s">
        <v>315</v>
      </c>
      <c r="F184" s="139" t="s">
        <v>53</v>
      </c>
      <c r="H184" s="140">
        <f t="shared" si="0"/>
        <v>0</v>
      </c>
      <c r="J184" s="140">
        <f t="shared" si="1"/>
        <v>0</v>
      </c>
      <c r="P184" s="139" t="s">
        <v>68</v>
      </c>
      <c r="V184" s="142" t="s">
        <v>218</v>
      </c>
      <c r="Z184" s="136" t="s">
        <v>242</v>
      </c>
      <c r="AB184" s="139">
        <v>1</v>
      </c>
    </row>
    <row r="185" spans="1:28">
      <c r="A185" s="179"/>
      <c r="D185" s="144" t="s">
        <v>316</v>
      </c>
      <c r="E185" s="145">
        <f>J185</f>
        <v>0</v>
      </c>
      <c r="H185" s="145">
        <v>0</v>
      </c>
      <c r="I185" s="145">
        <f>SUM(I130:I184)</f>
        <v>0</v>
      </c>
      <c r="J185" s="145">
        <f>SUM(J130:J184)</f>
        <v>0</v>
      </c>
      <c r="L185" s="146">
        <f>SUM(L130:L184)</f>
        <v>0.30961010000000005</v>
      </c>
      <c r="N185" s="147">
        <f>SUM(N130:N184)</f>
        <v>0.13727400000000001</v>
      </c>
      <c r="W185" s="138">
        <f>SUM(W130:W184)</f>
        <v>0</v>
      </c>
    </row>
    <row r="186" spans="1:28">
      <c r="A186" s="179"/>
    </row>
    <row r="187" spans="1:28">
      <c r="A187" s="179"/>
      <c r="D187" s="144" t="s">
        <v>317</v>
      </c>
      <c r="E187" s="147">
        <f>J187</f>
        <v>0</v>
      </c>
      <c r="H187" s="145">
        <f>+H117+H128+H185</f>
        <v>0</v>
      </c>
      <c r="I187" s="145">
        <f>+I117+I128+I185</f>
        <v>0</v>
      </c>
      <c r="J187" s="145">
        <f>+J117+J128+J185</f>
        <v>0</v>
      </c>
      <c r="L187" s="146">
        <f>+L117+L128+L185</f>
        <v>0.39579910000000007</v>
      </c>
      <c r="N187" s="147">
        <f>+N117+N128+N185</f>
        <v>0.20117400000000002</v>
      </c>
      <c r="W187" s="138">
        <f>+W117+W128+W185</f>
        <v>0</v>
      </c>
    </row>
    <row r="188" spans="1:28">
      <c r="A188" s="179"/>
    </row>
    <row r="189" spans="1:28">
      <c r="A189" s="179"/>
      <c r="B189" s="135" t="s">
        <v>318</v>
      </c>
    </row>
    <row r="190" spans="1:28">
      <c r="A190" s="179"/>
      <c r="B190" s="136" t="s">
        <v>319</v>
      </c>
    </row>
    <row r="191" spans="1:28">
      <c r="A191" s="179">
        <v>72</v>
      </c>
      <c r="B191" s="143" t="s">
        <v>320</v>
      </c>
      <c r="C191" s="136" t="s">
        <v>321</v>
      </c>
      <c r="D191" s="171" t="s">
        <v>531</v>
      </c>
      <c r="E191" s="138">
        <v>1</v>
      </c>
      <c r="F191" s="139" t="s">
        <v>217</v>
      </c>
      <c r="G191" s="140">
        <f>ELI!E68</f>
        <v>0</v>
      </c>
      <c r="H191" s="140">
        <f>ROUND(E191*G191, 2)</f>
        <v>0</v>
      </c>
      <c r="J191" s="140">
        <f>ROUND(E191*G191, 2)</f>
        <v>0</v>
      </c>
      <c r="P191" s="139" t="s">
        <v>68</v>
      </c>
      <c r="V191" s="142" t="s">
        <v>323</v>
      </c>
      <c r="Z191" s="136" t="s">
        <v>324</v>
      </c>
      <c r="AB191" s="139">
        <v>7</v>
      </c>
    </row>
    <row r="192" spans="1:28">
      <c r="A192" s="179"/>
      <c r="D192" s="144" t="s">
        <v>325</v>
      </c>
      <c r="E192" s="145">
        <f>J192</f>
        <v>0</v>
      </c>
      <c r="H192" s="145">
        <f>SUM(H189:H191)</f>
        <v>0</v>
      </c>
      <c r="I192" s="145">
        <f>SUM(I189:I191)</f>
        <v>0</v>
      </c>
      <c r="J192" s="145">
        <f>SUM(J189:J191)</f>
        <v>0</v>
      </c>
      <c r="L192" s="146">
        <f>SUM(L189:L191)</f>
        <v>0</v>
      </c>
      <c r="N192" s="147">
        <f>SUM(N189:N191)</f>
        <v>0</v>
      </c>
      <c r="W192" s="138">
        <f>SUM(W189:W191)</f>
        <v>0</v>
      </c>
    </row>
    <row r="193" spans="1:34">
      <c r="A193" s="179"/>
    </row>
    <row r="194" spans="1:34">
      <c r="A194" s="179"/>
      <c r="D194" s="144" t="s">
        <v>326</v>
      </c>
      <c r="E194" s="145">
        <f>J194</f>
        <v>0</v>
      </c>
      <c r="H194" s="145">
        <f>+H192</f>
        <v>0</v>
      </c>
      <c r="I194" s="145">
        <f>+I192</f>
        <v>0</v>
      </c>
      <c r="J194" s="145">
        <f>+J192</f>
        <v>0</v>
      </c>
      <c r="L194" s="146">
        <f>+L192</f>
        <v>0</v>
      </c>
      <c r="N194" s="147">
        <f>+N192</f>
        <v>0</v>
      </c>
      <c r="W194" s="138">
        <f>+W192</f>
        <v>0</v>
      </c>
    </row>
    <row r="195" spans="1:34">
      <c r="A195" s="179"/>
    </row>
    <row r="196" spans="1:34" s="194" customFormat="1">
      <c r="A196" s="183"/>
      <c r="B196" s="184"/>
      <c r="C196" s="185"/>
      <c r="D196" s="182" t="s">
        <v>327</v>
      </c>
      <c r="E196" s="186">
        <f>J196</f>
        <v>0</v>
      </c>
      <c r="F196" s="187"/>
      <c r="G196" s="188"/>
      <c r="H196" s="186">
        <f>+H112+H187+H194</f>
        <v>0</v>
      </c>
      <c r="I196" s="186">
        <f>+I112+I187+I194</f>
        <v>0</v>
      </c>
      <c r="J196" s="186">
        <f>+J112+J187+J194</f>
        <v>0</v>
      </c>
      <c r="K196" s="189"/>
      <c r="L196" s="190">
        <f>+L112+L187+L194</f>
        <v>68.962531819999995</v>
      </c>
      <c r="M196" s="191"/>
      <c r="N196" s="192">
        <f>+N112+N187+N194</f>
        <v>49.149414</v>
      </c>
      <c r="O196" s="187"/>
      <c r="P196" s="187"/>
      <c r="Q196" s="191"/>
      <c r="R196" s="191"/>
      <c r="S196" s="191"/>
      <c r="T196" s="193"/>
      <c r="U196" s="193"/>
      <c r="V196" s="193"/>
      <c r="W196" s="191">
        <f>+W112+W187+W194</f>
        <v>0</v>
      </c>
      <c r="X196" s="187"/>
      <c r="Y196" s="187"/>
      <c r="Z196" s="185"/>
      <c r="AA196" s="185"/>
      <c r="AB196" s="187"/>
      <c r="AC196" s="187"/>
      <c r="AD196" s="187"/>
      <c r="AE196" s="187"/>
      <c r="AF196" s="187"/>
      <c r="AG196" s="187"/>
      <c r="AH196" s="187"/>
    </row>
    <row r="197" spans="1:34">
      <c r="A197" s="179"/>
    </row>
    <row r="198" spans="1:34">
      <c r="A198" s="179"/>
    </row>
  </sheetData>
  <printOptions horizontalCentered="1"/>
  <pageMargins left="0.19685039370078741" right="7.874015748031496E-2" top="0.62992125984251968" bottom="0.59055118110236227" header="0.51181102362204722" footer="0.35433070866141736"/>
  <pageSetup paperSize="9" scale="92" orientation="landscape" r:id="rId1"/>
  <headerFooter alignWithMargins="0">
    <oddFooter>&amp;R&amp;"Arial Narrow,Obyčejné"&amp;8Strana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83"/>
  <sheetViews>
    <sheetView showGridLines="0" tabSelected="1" zoomScale="150" zoomScaleNormal="150" zoomScaleSheetLayoutView="100" workbookViewId="0">
      <selection activeCell="E5" sqref="E5:H5"/>
    </sheetView>
  </sheetViews>
  <sheetFormatPr defaultRowHeight="12.75"/>
  <cols>
    <col min="1" max="1" width="3.42578125" style="15" customWidth="1"/>
    <col min="2" max="2" width="38.7109375" style="15" customWidth="1"/>
    <col min="3" max="3" width="3.85546875" style="15" customWidth="1"/>
    <col min="4" max="4" width="8.140625" style="196" customWidth="1"/>
    <col min="5" max="7" width="10.7109375" style="15" customWidth="1"/>
    <col min="8" max="8" width="11.5703125" style="15" customWidth="1"/>
    <col min="9" max="9" width="9.140625" style="15"/>
    <col min="10" max="10" width="45" style="15" customWidth="1"/>
    <col min="11" max="11" width="6.28515625" style="15" customWidth="1"/>
    <col min="12" max="12" width="15.85546875" style="15" customWidth="1"/>
    <col min="13" max="16384" width="9.140625" style="15"/>
  </cols>
  <sheetData>
    <row r="1" spans="1:9" ht="12" customHeight="1">
      <c r="E1" s="74"/>
      <c r="G1" s="145" t="s">
        <v>533</v>
      </c>
      <c r="H1" s="60"/>
    </row>
    <row r="2" spans="1:9" ht="25.5">
      <c r="A2" s="232" t="s">
        <v>397</v>
      </c>
      <c r="B2" s="232"/>
      <c r="C2" s="232"/>
      <c r="D2" s="232"/>
      <c r="E2" s="232"/>
      <c r="F2" s="232"/>
      <c r="G2" s="232"/>
      <c r="H2" s="232"/>
    </row>
    <row r="3" spans="1:9">
      <c r="A3" s="231"/>
      <c r="B3" s="231"/>
      <c r="C3" s="231"/>
      <c r="D3" s="231"/>
      <c r="E3" s="231"/>
      <c r="F3" s="231"/>
      <c r="G3" s="231"/>
      <c r="H3" s="231"/>
    </row>
    <row r="4" spans="1:9">
      <c r="A4" s="74"/>
      <c r="B4" s="74"/>
      <c r="C4" s="74"/>
      <c r="D4" s="197"/>
      <c r="E4" s="74"/>
      <c r="F4" s="74"/>
      <c r="G4" s="74"/>
      <c r="H4" s="60"/>
    </row>
    <row r="5" spans="1:9">
      <c r="A5" s="19"/>
      <c r="B5" s="73" t="s">
        <v>396</v>
      </c>
      <c r="E5" s="249" t="s">
        <v>395</v>
      </c>
      <c r="F5" s="250"/>
      <c r="G5" s="250"/>
      <c r="H5" s="250"/>
    </row>
    <row r="6" spans="1:9" ht="12.75" customHeight="1">
      <c r="A6" s="19"/>
      <c r="B6" s="73" t="s">
        <v>394</v>
      </c>
      <c r="C6" s="72"/>
      <c r="D6" s="198"/>
      <c r="E6" s="251" t="s">
        <v>393</v>
      </c>
      <c r="F6" s="252"/>
      <c r="G6" s="252"/>
      <c r="H6" s="252"/>
    </row>
    <row r="7" spans="1:9">
      <c r="A7" s="19"/>
      <c r="B7" s="73" t="s">
        <v>392</v>
      </c>
      <c r="C7" s="72"/>
      <c r="D7" s="198"/>
      <c r="E7" s="66"/>
    </row>
    <row r="8" spans="1:9">
      <c r="A8" s="19"/>
      <c r="B8" s="70" t="s">
        <v>322</v>
      </c>
      <c r="C8" s="72"/>
      <c r="D8" s="198"/>
      <c r="E8" s="66"/>
      <c r="F8" s="71"/>
      <c r="H8" s="71"/>
    </row>
    <row r="9" spans="1:9">
      <c r="A9" s="67"/>
      <c r="B9" s="70" t="s">
        <v>391</v>
      </c>
      <c r="C9" s="69"/>
      <c r="D9" s="199"/>
      <c r="E9" s="66"/>
      <c r="F9" s="68"/>
    </row>
    <row r="10" spans="1:9">
      <c r="A10" s="67"/>
      <c r="B10" s="65"/>
      <c r="E10" s="66"/>
      <c r="F10" s="65"/>
    </row>
    <row r="11" spans="1:9">
      <c r="A11" s="67"/>
      <c r="B11" s="65"/>
      <c r="E11" s="66"/>
      <c r="F11" s="65"/>
    </row>
    <row r="12" spans="1:9">
      <c r="A12" s="67"/>
      <c r="B12" s="65"/>
      <c r="E12" s="66"/>
      <c r="F12" s="65"/>
    </row>
    <row r="13" spans="1:9">
      <c r="A13" s="67"/>
      <c r="B13" s="65"/>
      <c r="E13" s="66"/>
      <c r="F13" s="65"/>
    </row>
    <row r="14" spans="1:9" ht="15">
      <c r="A14" s="64"/>
      <c r="B14" s="63"/>
      <c r="C14" s="62"/>
      <c r="D14" s="200"/>
      <c r="E14" s="62"/>
      <c r="F14" s="62"/>
      <c r="G14" s="61"/>
      <c r="H14" s="61"/>
      <c r="I14" s="18"/>
    </row>
    <row r="15" spans="1:9">
      <c r="H15" s="60"/>
    </row>
    <row r="16" spans="1:9">
      <c r="A16" s="52"/>
      <c r="B16" s="59" t="s">
        <v>390</v>
      </c>
      <c r="C16" s="58"/>
      <c r="D16" s="201"/>
      <c r="E16" s="57"/>
      <c r="F16" s="57"/>
      <c r="G16" s="57"/>
      <c r="H16" s="57"/>
      <c r="I16" s="18"/>
    </row>
    <row r="17" spans="1:9">
      <c r="A17" s="52"/>
      <c r="B17" s="215" t="s">
        <v>322</v>
      </c>
      <c r="C17" s="216"/>
      <c r="D17" s="217"/>
      <c r="E17" s="212">
        <f>E68</f>
        <v>0</v>
      </c>
      <c r="F17" s="213"/>
      <c r="G17" s="213"/>
      <c r="H17" s="214"/>
      <c r="I17" s="18"/>
    </row>
    <row r="18" spans="1:9">
      <c r="A18" s="52"/>
      <c r="B18" s="215"/>
      <c r="C18" s="216"/>
      <c r="D18" s="217"/>
      <c r="E18" s="212"/>
      <c r="F18" s="213"/>
      <c r="G18" s="213"/>
      <c r="H18" s="214"/>
      <c r="I18" s="18"/>
    </row>
    <row r="19" spans="1:9">
      <c r="A19" s="52"/>
      <c r="B19" s="215"/>
      <c r="C19" s="216"/>
      <c r="D19" s="217"/>
      <c r="E19" s="212"/>
      <c r="F19" s="213"/>
      <c r="G19" s="213"/>
      <c r="H19" s="214"/>
      <c r="I19" s="18"/>
    </row>
    <row r="20" spans="1:9">
      <c r="A20" s="52"/>
      <c r="B20" s="215"/>
      <c r="C20" s="216"/>
      <c r="D20" s="217"/>
      <c r="E20" s="212"/>
      <c r="F20" s="213"/>
      <c r="G20" s="213"/>
      <c r="H20" s="214"/>
      <c r="I20" s="18"/>
    </row>
    <row r="21" spans="1:9">
      <c r="A21" s="52"/>
      <c r="B21" s="58"/>
      <c r="C21" s="58"/>
      <c r="D21" s="201"/>
      <c r="E21" s="57"/>
      <c r="F21" s="57"/>
      <c r="G21" s="57"/>
      <c r="H21" s="57"/>
      <c r="I21" s="18"/>
    </row>
    <row r="22" spans="1:9">
      <c r="A22" s="52"/>
      <c r="B22" s="56" t="s">
        <v>346</v>
      </c>
      <c r="C22" s="55"/>
      <c r="D22" s="202"/>
      <c r="E22" s="212">
        <f>SUM(E16:H21)</f>
        <v>0</v>
      </c>
      <c r="F22" s="247"/>
      <c r="G22" s="247"/>
      <c r="H22" s="248"/>
      <c r="I22" s="18"/>
    </row>
    <row r="23" spans="1:9" ht="13.5" thickBot="1">
      <c r="A23" s="52"/>
      <c r="B23" s="54" t="s">
        <v>389</v>
      </c>
      <c r="C23" s="53"/>
      <c r="D23" s="203"/>
      <c r="E23" s="218">
        <f>E22*1.2</f>
        <v>0</v>
      </c>
      <c r="F23" s="219"/>
      <c r="G23" s="219"/>
      <c r="H23" s="220"/>
      <c r="I23" s="18"/>
    </row>
    <row r="24" spans="1:9">
      <c r="A24" s="52"/>
      <c r="B24" s="16"/>
      <c r="E24" s="19"/>
      <c r="F24" s="19"/>
      <c r="G24" s="18"/>
      <c r="H24" s="18"/>
      <c r="I24" s="18"/>
    </row>
    <row r="25" spans="1:9">
      <c r="A25" s="52"/>
      <c r="B25" s="16"/>
      <c r="E25" s="19"/>
      <c r="F25" s="19"/>
      <c r="G25" s="18"/>
      <c r="H25" s="18"/>
      <c r="I25" s="18"/>
    </row>
    <row r="26" spans="1:9">
      <c r="A26" s="51" t="s">
        <v>322</v>
      </c>
      <c r="B26" s="16"/>
      <c r="E26" s="19"/>
      <c r="F26" s="19"/>
      <c r="G26" s="18"/>
      <c r="H26" s="18"/>
      <c r="I26" s="18"/>
    </row>
    <row r="27" spans="1:9" s="20" customFormat="1">
      <c r="A27" s="233" t="s">
        <v>388</v>
      </c>
      <c r="B27" s="233" t="s">
        <v>387</v>
      </c>
      <c r="C27" s="233" t="s">
        <v>386</v>
      </c>
      <c r="D27" s="221" t="s">
        <v>385</v>
      </c>
      <c r="E27" s="223" t="s">
        <v>384</v>
      </c>
      <c r="F27" s="224"/>
      <c r="G27" s="223" t="s">
        <v>383</v>
      </c>
      <c r="H27" s="224"/>
    </row>
    <row r="28" spans="1:9" s="20" customFormat="1">
      <c r="A28" s="234"/>
      <c r="B28" s="234"/>
      <c r="C28" s="234"/>
      <c r="D28" s="222"/>
      <c r="E28" s="50" t="s">
        <v>382</v>
      </c>
      <c r="F28" s="49" t="s">
        <v>381</v>
      </c>
      <c r="G28" s="50" t="s">
        <v>382</v>
      </c>
      <c r="H28" s="49" t="s">
        <v>381</v>
      </c>
    </row>
    <row r="29" spans="1:9" s="20" customFormat="1">
      <c r="A29" s="238"/>
      <c r="B29" s="239"/>
      <c r="C29" s="239"/>
      <c r="D29" s="239"/>
      <c r="E29" s="239"/>
      <c r="F29" s="239"/>
      <c r="G29" s="239"/>
      <c r="H29" s="240"/>
    </row>
    <row r="30" spans="1:9" s="16" customFormat="1" ht="11.25">
      <c r="A30" s="40">
        <v>1</v>
      </c>
      <c r="B30" s="39" t="s">
        <v>380</v>
      </c>
      <c r="C30" s="38" t="s">
        <v>355</v>
      </c>
      <c r="D30" s="204">
        <v>1</v>
      </c>
      <c r="E30" s="46">
        <v>0</v>
      </c>
      <c r="F30" s="41">
        <f t="shared" ref="F30:F54" si="0">D30*E30</f>
        <v>0</v>
      </c>
      <c r="G30" s="24">
        <v>0</v>
      </c>
      <c r="H30" s="41">
        <f t="shared" ref="H30:H54" si="1">D30*G30</f>
        <v>0</v>
      </c>
      <c r="I30" s="29"/>
    </row>
    <row r="31" spans="1:9" s="16" customFormat="1" ht="11.25">
      <c r="A31" s="40">
        <v>2</v>
      </c>
      <c r="B31" s="39" t="s">
        <v>379</v>
      </c>
      <c r="C31" s="38" t="s">
        <v>160</v>
      </c>
      <c r="D31" s="204">
        <v>12</v>
      </c>
      <c r="E31" s="46">
        <v>0</v>
      </c>
      <c r="F31" s="41">
        <f t="shared" si="0"/>
        <v>0</v>
      </c>
      <c r="G31" s="24">
        <v>0</v>
      </c>
      <c r="H31" s="41">
        <f t="shared" si="1"/>
        <v>0</v>
      </c>
      <c r="I31" s="29"/>
    </row>
    <row r="32" spans="1:9" s="16" customFormat="1" ht="11.25">
      <c r="A32" s="40">
        <v>3</v>
      </c>
      <c r="B32" s="39" t="s">
        <v>378</v>
      </c>
      <c r="C32" s="38" t="s">
        <v>160</v>
      </c>
      <c r="D32" s="204">
        <v>30</v>
      </c>
      <c r="E32" s="46">
        <v>0</v>
      </c>
      <c r="F32" s="41">
        <f t="shared" si="0"/>
        <v>0</v>
      </c>
      <c r="G32" s="24">
        <v>0</v>
      </c>
      <c r="H32" s="41">
        <f t="shared" si="1"/>
        <v>0</v>
      </c>
      <c r="I32" s="29"/>
    </row>
    <row r="33" spans="1:9" s="16" customFormat="1" ht="11.25">
      <c r="A33" s="40">
        <v>4</v>
      </c>
      <c r="B33" s="39" t="s">
        <v>377</v>
      </c>
      <c r="C33" s="38" t="s">
        <v>160</v>
      </c>
      <c r="D33" s="204">
        <v>240</v>
      </c>
      <c r="E33" s="46">
        <v>0</v>
      </c>
      <c r="F33" s="41">
        <f t="shared" si="0"/>
        <v>0</v>
      </c>
      <c r="G33" s="24">
        <v>0</v>
      </c>
      <c r="H33" s="41">
        <f t="shared" si="1"/>
        <v>0</v>
      </c>
      <c r="I33" s="29"/>
    </row>
    <row r="34" spans="1:9" s="16" customFormat="1" ht="11.25">
      <c r="A34" s="40">
        <v>5</v>
      </c>
      <c r="B34" s="39" t="s">
        <v>376</v>
      </c>
      <c r="C34" s="38" t="s">
        <v>160</v>
      </c>
      <c r="D34" s="204">
        <v>100</v>
      </c>
      <c r="E34" s="46">
        <v>0</v>
      </c>
      <c r="F34" s="41">
        <f t="shared" si="0"/>
        <v>0</v>
      </c>
      <c r="G34" s="24">
        <v>0</v>
      </c>
      <c r="H34" s="41">
        <f t="shared" si="1"/>
        <v>0</v>
      </c>
      <c r="I34" s="29"/>
    </row>
    <row r="35" spans="1:9" s="16" customFormat="1" ht="11.25">
      <c r="A35" s="40">
        <v>6</v>
      </c>
      <c r="B35" s="39" t="s">
        <v>375</v>
      </c>
      <c r="C35" s="38" t="s">
        <v>160</v>
      </c>
      <c r="D35" s="204">
        <v>50</v>
      </c>
      <c r="E35" s="46">
        <v>0</v>
      </c>
      <c r="F35" s="41">
        <f t="shared" si="0"/>
        <v>0</v>
      </c>
      <c r="G35" s="24">
        <v>0</v>
      </c>
      <c r="H35" s="41">
        <f t="shared" si="1"/>
        <v>0</v>
      </c>
      <c r="I35" s="29"/>
    </row>
    <row r="36" spans="1:9" s="16" customFormat="1" ht="11.25">
      <c r="A36" s="40">
        <v>7</v>
      </c>
      <c r="B36" s="43" t="s">
        <v>374</v>
      </c>
      <c r="C36" s="42" t="s">
        <v>160</v>
      </c>
      <c r="D36" s="204">
        <v>20</v>
      </c>
      <c r="E36" s="25">
        <v>0</v>
      </c>
      <c r="F36" s="41">
        <f t="shared" si="0"/>
        <v>0</v>
      </c>
      <c r="G36" s="24">
        <v>0</v>
      </c>
      <c r="H36" s="41">
        <f t="shared" si="1"/>
        <v>0</v>
      </c>
      <c r="I36" s="29"/>
    </row>
    <row r="37" spans="1:9" s="16" customFormat="1" ht="11.25">
      <c r="A37" s="40">
        <v>8</v>
      </c>
      <c r="B37" s="43" t="s">
        <v>373</v>
      </c>
      <c r="C37" s="42" t="s">
        <v>160</v>
      </c>
      <c r="D37" s="204">
        <v>10</v>
      </c>
      <c r="E37" s="25">
        <v>0</v>
      </c>
      <c r="F37" s="41">
        <f t="shared" si="0"/>
        <v>0</v>
      </c>
      <c r="G37" s="24">
        <v>0</v>
      </c>
      <c r="H37" s="41">
        <f t="shared" si="1"/>
        <v>0</v>
      </c>
      <c r="I37" s="29"/>
    </row>
    <row r="38" spans="1:9" s="16" customFormat="1" ht="11.25">
      <c r="A38" s="40">
        <v>9</v>
      </c>
      <c r="B38" s="39" t="s">
        <v>372</v>
      </c>
      <c r="C38" s="38" t="s">
        <v>352</v>
      </c>
      <c r="D38" s="204">
        <v>1</v>
      </c>
      <c r="E38" s="25">
        <v>0</v>
      </c>
      <c r="F38" s="41">
        <f t="shared" si="0"/>
        <v>0</v>
      </c>
      <c r="G38" s="24">
        <v>0</v>
      </c>
      <c r="H38" s="41">
        <f t="shared" si="1"/>
        <v>0</v>
      </c>
      <c r="I38" s="29"/>
    </row>
    <row r="39" spans="1:9" s="16" customFormat="1" ht="11.25">
      <c r="A39" s="40">
        <v>10</v>
      </c>
      <c r="B39" s="48" t="s">
        <v>371</v>
      </c>
      <c r="C39" s="47" t="s">
        <v>355</v>
      </c>
      <c r="D39" s="205">
        <v>7</v>
      </c>
      <c r="E39" s="46">
        <v>0</v>
      </c>
      <c r="F39" s="41">
        <f t="shared" si="0"/>
        <v>0</v>
      </c>
      <c r="G39" s="24">
        <v>0</v>
      </c>
      <c r="H39" s="41">
        <f t="shared" si="1"/>
        <v>0</v>
      </c>
      <c r="I39" s="29"/>
    </row>
    <row r="40" spans="1:9" s="16" customFormat="1" ht="11.25">
      <c r="A40" s="40">
        <v>11</v>
      </c>
      <c r="B40" s="39" t="s">
        <v>370</v>
      </c>
      <c r="C40" s="47" t="s">
        <v>355</v>
      </c>
      <c r="D40" s="205">
        <v>10</v>
      </c>
      <c r="E40" s="46">
        <v>0</v>
      </c>
      <c r="F40" s="41">
        <f t="shared" si="0"/>
        <v>0</v>
      </c>
      <c r="G40" s="24">
        <v>0</v>
      </c>
      <c r="H40" s="41">
        <f t="shared" si="1"/>
        <v>0</v>
      </c>
      <c r="I40" s="29"/>
    </row>
    <row r="41" spans="1:9" s="16" customFormat="1" ht="11.25">
      <c r="A41" s="40">
        <v>12</v>
      </c>
      <c r="B41" s="39" t="s">
        <v>369</v>
      </c>
      <c r="C41" s="47" t="s">
        <v>355</v>
      </c>
      <c r="D41" s="205">
        <v>2</v>
      </c>
      <c r="E41" s="46">
        <v>0</v>
      </c>
      <c r="F41" s="41">
        <f t="shared" si="0"/>
        <v>0</v>
      </c>
      <c r="G41" s="24">
        <v>0</v>
      </c>
      <c r="H41" s="41">
        <f t="shared" si="1"/>
        <v>0</v>
      </c>
      <c r="I41" s="29"/>
    </row>
    <row r="42" spans="1:9" s="16" customFormat="1" ht="11.25">
      <c r="A42" s="40">
        <v>13</v>
      </c>
      <c r="B42" s="39" t="s">
        <v>368</v>
      </c>
      <c r="C42" s="47" t="s">
        <v>355</v>
      </c>
      <c r="D42" s="205">
        <v>1</v>
      </c>
      <c r="E42" s="46">
        <v>0</v>
      </c>
      <c r="F42" s="41">
        <f t="shared" si="0"/>
        <v>0</v>
      </c>
      <c r="G42" s="24">
        <v>0</v>
      </c>
      <c r="H42" s="41">
        <f t="shared" si="1"/>
        <v>0</v>
      </c>
      <c r="I42" s="29"/>
    </row>
    <row r="43" spans="1:9" s="16" customFormat="1" ht="11.25">
      <c r="A43" s="40">
        <v>14</v>
      </c>
      <c r="B43" s="39" t="s">
        <v>367</v>
      </c>
      <c r="C43" s="47" t="s">
        <v>355</v>
      </c>
      <c r="D43" s="205">
        <v>8</v>
      </c>
      <c r="E43" s="46">
        <v>0</v>
      </c>
      <c r="F43" s="41">
        <f t="shared" si="0"/>
        <v>0</v>
      </c>
      <c r="G43" s="24">
        <v>0</v>
      </c>
      <c r="H43" s="41">
        <f t="shared" si="1"/>
        <v>0</v>
      </c>
      <c r="I43" s="29"/>
    </row>
    <row r="44" spans="1:9" s="16" customFormat="1" ht="11.25">
      <c r="A44" s="40">
        <v>15</v>
      </c>
      <c r="B44" s="39" t="s">
        <v>366</v>
      </c>
      <c r="C44" s="47" t="s">
        <v>160</v>
      </c>
      <c r="D44" s="205">
        <v>72</v>
      </c>
      <c r="E44" s="46">
        <v>0</v>
      </c>
      <c r="F44" s="41">
        <f t="shared" si="0"/>
        <v>0</v>
      </c>
      <c r="G44" s="24">
        <v>0</v>
      </c>
      <c r="H44" s="41">
        <f t="shared" si="1"/>
        <v>0</v>
      </c>
      <c r="I44" s="29"/>
    </row>
    <row r="45" spans="1:9" s="16" customFormat="1" ht="11.25">
      <c r="A45" s="40">
        <v>16</v>
      </c>
      <c r="B45" s="39" t="s">
        <v>365</v>
      </c>
      <c r="C45" s="47" t="s">
        <v>355</v>
      </c>
      <c r="D45" s="205">
        <v>54</v>
      </c>
      <c r="E45" s="46">
        <v>0</v>
      </c>
      <c r="F45" s="41">
        <f t="shared" si="0"/>
        <v>0</v>
      </c>
      <c r="G45" s="24">
        <v>0</v>
      </c>
      <c r="H45" s="41">
        <f t="shared" si="1"/>
        <v>0</v>
      </c>
      <c r="I45" s="29"/>
    </row>
    <row r="46" spans="1:9" s="16" customFormat="1" ht="11.25">
      <c r="A46" s="40">
        <v>17</v>
      </c>
      <c r="B46" s="39" t="s">
        <v>364</v>
      </c>
      <c r="C46" s="38" t="s">
        <v>160</v>
      </c>
      <c r="D46" s="204">
        <v>50</v>
      </c>
      <c r="E46" s="25">
        <v>0</v>
      </c>
      <c r="F46" s="41">
        <f t="shared" si="0"/>
        <v>0</v>
      </c>
      <c r="G46" s="24">
        <v>0</v>
      </c>
      <c r="H46" s="41">
        <f t="shared" si="1"/>
        <v>0</v>
      </c>
      <c r="I46" s="29"/>
    </row>
    <row r="47" spans="1:9" s="16" customFormat="1" ht="11.25">
      <c r="A47" s="40">
        <v>18</v>
      </c>
      <c r="B47" s="39" t="s">
        <v>363</v>
      </c>
      <c r="C47" s="38" t="s">
        <v>160</v>
      </c>
      <c r="D47" s="204">
        <v>120</v>
      </c>
      <c r="E47" s="25">
        <v>0</v>
      </c>
      <c r="F47" s="41">
        <f t="shared" si="0"/>
        <v>0</v>
      </c>
      <c r="G47" s="24">
        <v>0</v>
      </c>
      <c r="H47" s="41">
        <f t="shared" si="1"/>
        <v>0</v>
      </c>
      <c r="I47" s="29"/>
    </row>
    <row r="48" spans="1:9" s="16" customFormat="1" ht="11.25">
      <c r="A48" s="40">
        <v>19</v>
      </c>
      <c r="B48" s="39" t="s">
        <v>362</v>
      </c>
      <c r="C48" s="38" t="s">
        <v>355</v>
      </c>
      <c r="D48" s="204">
        <v>1</v>
      </c>
      <c r="E48" s="46">
        <v>0</v>
      </c>
      <c r="F48" s="41">
        <f t="shared" si="0"/>
        <v>0</v>
      </c>
      <c r="G48" s="24">
        <v>0</v>
      </c>
      <c r="H48" s="41">
        <f t="shared" si="1"/>
        <v>0</v>
      </c>
      <c r="I48" s="29"/>
    </row>
    <row r="49" spans="1:13" s="16" customFormat="1" ht="11.25">
      <c r="A49" s="40">
        <v>20</v>
      </c>
      <c r="B49" s="43" t="s">
        <v>361</v>
      </c>
      <c r="C49" s="42" t="s">
        <v>355</v>
      </c>
      <c r="D49" s="205">
        <v>1</v>
      </c>
      <c r="E49" s="25">
        <v>0</v>
      </c>
      <c r="F49" s="41">
        <f t="shared" si="0"/>
        <v>0</v>
      </c>
      <c r="G49" s="24">
        <v>0</v>
      </c>
      <c r="H49" s="41">
        <f t="shared" si="1"/>
        <v>0</v>
      </c>
      <c r="I49" s="29"/>
    </row>
    <row r="50" spans="1:13" s="16" customFormat="1" ht="11.25">
      <c r="A50" s="40">
        <v>21</v>
      </c>
      <c r="B50" s="43" t="s">
        <v>360</v>
      </c>
      <c r="C50" s="42" t="s">
        <v>355</v>
      </c>
      <c r="D50" s="205">
        <v>7</v>
      </c>
      <c r="E50" s="32">
        <v>0</v>
      </c>
      <c r="F50" s="45">
        <f t="shared" si="0"/>
        <v>0</v>
      </c>
      <c r="G50" s="31">
        <v>0</v>
      </c>
      <c r="H50" s="45">
        <f t="shared" si="1"/>
        <v>0</v>
      </c>
      <c r="I50" s="29"/>
    </row>
    <row r="51" spans="1:13" s="16" customFormat="1" ht="11.25">
      <c r="A51" s="40">
        <v>22</v>
      </c>
      <c r="B51" s="43" t="s">
        <v>359</v>
      </c>
      <c r="C51" s="42" t="s">
        <v>246</v>
      </c>
      <c r="D51" s="205">
        <v>10</v>
      </c>
      <c r="E51" s="32">
        <v>0</v>
      </c>
      <c r="F51" s="45">
        <f t="shared" si="0"/>
        <v>0</v>
      </c>
      <c r="G51" s="31">
        <v>0</v>
      </c>
      <c r="H51" s="45">
        <f t="shared" si="1"/>
        <v>0</v>
      </c>
      <c r="I51" s="29"/>
    </row>
    <row r="52" spans="1:13" s="16" customFormat="1" ht="11.25">
      <c r="A52" s="40">
        <v>23</v>
      </c>
      <c r="B52" s="39" t="s">
        <v>358</v>
      </c>
      <c r="C52" s="38" t="s">
        <v>355</v>
      </c>
      <c r="D52" s="205">
        <v>1</v>
      </c>
      <c r="E52" s="25">
        <v>0</v>
      </c>
      <c r="F52" s="41">
        <f t="shared" si="0"/>
        <v>0</v>
      </c>
      <c r="G52" s="24">
        <v>0</v>
      </c>
      <c r="H52" s="41">
        <f t="shared" si="1"/>
        <v>0</v>
      </c>
      <c r="I52" s="29"/>
    </row>
    <row r="53" spans="1:13" s="16" customFormat="1" ht="11.25">
      <c r="A53" s="40">
        <v>24</v>
      </c>
      <c r="B53" s="39" t="s">
        <v>357</v>
      </c>
      <c r="C53" s="38" t="s">
        <v>355</v>
      </c>
      <c r="D53" s="205">
        <v>1</v>
      </c>
      <c r="E53" s="25">
        <v>0</v>
      </c>
      <c r="F53" s="41">
        <f t="shared" si="0"/>
        <v>0</v>
      </c>
      <c r="G53" s="24">
        <v>0</v>
      </c>
      <c r="H53" s="41">
        <f t="shared" si="1"/>
        <v>0</v>
      </c>
      <c r="I53" s="29"/>
    </row>
    <row r="54" spans="1:13" s="16" customFormat="1" ht="11.25">
      <c r="A54" s="40">
        <v>25</v>
      </c>
      <c r="B54" s="39" t="s">
        <v>356</v>
      </c>
      <c r="C54" s="38" t="s">
        <v>355</v>
      </c>
      <c r="D54" s="205">
        <v>1</v>
      </c>
      <c r="E54" s="25">
        <v>0</v>
      </c>
      <c r="F54" s="41">
        <f t="shared" si="0"/>
        <v>0</v>
      </c>
      <c r="G54" s="24">
        <v>0</v>
      </c>
      <c r="H54" s="41">
        <f t="shared" si="1"/>
        <v>0</v>
      </c>
      <c r="I54" s="29"/>
    </row>
    <row r="55" spans="1:13" s="16" customFormat="1" ht="11.25">
      <c r="A55" s="40"/>
      <c r="B55" s="39"/>
      <c r="C55" s="38"/>
      <c r="D55" s="205"/>
      <c r="E55" s="25"/>
      <c r="F55" s="41"/>
      <c r="G55" s="24"/>
      <c r="H55" s="41"/>
      <c r="I55" s="29"/>
    </row>
    <row r="56" spans="1:13" s="16" customFormat="1" ht="11.25">
      <c r="A56" s="40">
        <v>26</v>
      </c>
      <c r="B56" s="44" t="s">
        <v>354</v>
      </c>
      <c r="C56" s="38" t="s">
        <v>352</v>
      </c>
      <c r="D56" s="204"/>
      <c r="E56" s="25">
        <v>0</v>
      </c>
      <c r="F56" s="41">
        <f>D56*E56</f>
        <v>0</v>
      </c>
      <c r="G56" s="24">
        <v>0</v>
      </c>
      <c r="H56" s="41">
        <f>D56*G56</f>
        <v>0</v>
      </c>
      <c r="I56" s="29"/>
    </row>
    <row r="57" spans="1:13" s="16" customFormat="1" ht="11.25">
      <c r="A57" s="40">
        <v>27</v>
      </c>
      <c r="B57" s="43" t="s">
        <v>353</v>
      </c>
      <c r="C57" s="42" t="s">
        <v>352</v>
      </c>
      <c r="D57" s="204"/>
      <c r="E57" s="25">
        <v>0</v>
      </c>
      <c r="F57" s="41">
        <f>D57*E57</f>
        <v>0</v>
      </c>
      <c r="G57" s="24">
        <v>0</v>
      </c>
      <c r="H57" s="41">
        <f>D57*G57</f>
        <v>0</v>
      </c>
      <c r="I57" s="29"/>
    </row>
    <row r="58" spans="1:13" s="16" customFormat="1" ht="11.25">
      <c r="A58" s="40"/>
      <c r="B58" s="39"/>
      <c r="C58" s="38"/>
      <c r="D58" s="204"/>
      <c r="E58" s="25"/>
      <c r="F58" s="41"/>
      <c r="G58" s="24"/>
      <c r="H58" s="41"/>
      <c r="I58" s="29"/>
    </row>
    <row r="59" spans="1:13" s="20" customFormat="1">
      <c r="A59" s="40"/>
      <c r="B59" s="39"/>
      <c r="C59" s="38"/>
      <c r="D59" s="204"/>
      <c r="E59" s="25"/>
      <c r="F59" s="23"/>
      <c r="G59" s="24"/>
      <c r="H59" s="23"/>
      <c r="I59" s="29"/>
      <c r="J59" s="16"/>
      <c r="K59" s="16"/>
      <c r="L59" s="16"/>
      <c r="M59" s="16"/>
    </row>
    <row r="60" spans="1:13" s="20" customFormat="1">
      <c r="A60" s="40"/>
      <c r="B60" s="39"/>
      <c r="C60" s="38"/>
      <c r="D60" s="204"/>
      <c r="E60" s="25"/>
      <c r="F60" s="23"/>
      <c r="G60" s="24"/>
      <c r="H60" s="23"/>
      <c r="I60" s="29"/>
      <c r="J60" s="16"/>
      <c r="K60" s="16"/>
      <c r="L60" s="16"/>
      <c r="M60" s="16"/>
    </row>
    <row r="61" spans="1:13" s="20" customFormat="1">
      <c r="A61" s="238"/>
      <c r="B61" s="239"/>
      <c r="C61" s="239"/>
      <c r="D61" s="239"/>
      <c r="E61" s="239"/>
      <c r="F61" s="239"/>
      <c r="G61" s="239"/>
      <c r="H61" s="240"/>
      <c r="I61" s="29"/>
      <c r="J61" s="16"/>
      <c r="K61" s="16"/>
      <c r="L61" s="16"/>
      <c r="M61" s="16"/>
    </row>
    <row r="62" spans="1:13" s="20" customFormat="1" ht="12.75" customHeight="1">
      <c r="A62" s="28" t="s">
        <v>218</v>
      </c>
      <c r="B62" s="27" t="s">
        <v>351</v>
      </c>
      <c r="C62" s="37" t="s">
        <v>53</v>
      </c>
      <c r="D62" s="206">
        <v>0</v>
      </c>
      <c r="E62" s="36">
        <v>0</v>
      </c>
      <c r="F62" s="35">
        <f>D62*E62</f>
        <v>0</v>
      </c>
      <c r="G62" s="34">
        <f>SUM(H29:H61)*0.01</f>
        <v>0</v>
      </c>
      <c r="H62" s="23">
        <f>D62*G62</f>
        <v>0</v>
      </c>
      <c r="I62" s="29"/>
      <c r="J62" s="16"/>
      <c r="K62" s="16"/>
      <c r="L62" s="16"/>
      <c r="M62" s="16"/>
    </row>
    <row r="63" spans="1:13" s="20" customFormat="1" ht="12.75" customHeight="1">
      <c r="A63" s="28" t="s">
        <v>350</v>
      </c>
      <c r="B63" s="27" t="s">
        <v>349</v>
      </c>
      <c r="C63" s="33" t="s">
        <v>53</v>
      </c>
      <c r="D63" s="207">
        <v>0</v>
      </c>
      <c r="E63" s="32">
        <f>SUM(F29:F61)*0.01</f>
        <v>0</v>
      </c>
      <c r="F63" s="30">
        <f>D63*E63</f>
        <v>0</v>
      </c>
      <c r="G63" s="31">
        <v>0</v>
      </c>
      <c r="H63" s="30">
        <f>D63*G63</f>
        <v>0</v>
      </c>
      <c r="I63" s="29"/>
      <c r="J63" s="16"/>
      <c r="K63" s="16"/>
      <c r="L63" s="16"/>
      <c r="M63" s="16"/>
    </row>
    <row r="64" spans="1:13" s="20" customFormat="1" ht="12.75" customHeight="1">
      <c r="A64" s="28" t="s">
        <v>348</v>
      </c>
      <c r="B64" s="27" t="s">
        <v>347</v>
      </c>
      <c r="C64" s="26" t="s">
        <v>53</v>
      </c>
      <c r="D64" s="208">
        <v>0</v>
      </c>
      <c r="E64" s="25">
        <f>SUM(F29:F61)*0.01</f>
        <v>0</v>
      </c>
      <c r="F64" s="23">
        <f>D64*E64</f>
        <v>0</v>
      </c>
      <c r="G64" s="24">
        <v>0</v>
      </c>
      <c r="H64" s="23">
        <f>D64*G64</f>
        <v>0</v>
      </c>
    </row>
    <row r="65" spans="1:13" s="20" customFormat="1">
      <c r="A65" s="244"/>
      <c r="B65" s="245"/>
      <c r="C65" s="245"/>
      <c r="D65" s="245"/>
      <c r="E65" s="245"/>
      <c r="F65" s="245"/>
      <c r="G65" s="245"/>
      <c r="H65" s="246"/>
    </row>
    <row r="66" spans="1:13" s="20" customFormat="1">
      <c r="A66" s="241" t="s">
        <v>346</v>
      </c>
      <c r="B66" s="242"/>
      <c r="C66" s="242"/>
      <c r="D66" s="243"/>
      <c r="E66" s="22"/>
      <c r="F66" s="21">
        <f>SUM(F29:F65)</f>
        <v>0</v>
      </c>
      <c r="G66" s="22"/>
      <c r="H66" s="21">
        <f>SUM(H29:H65)</f>
        <v>0</v>
      </c>
    </row>
    <row r="67" spans="1:13" s="20" customFormat="1">
      <c r="A67" s="235"/>
      <c r="B67" s="236"/>
      <c r="C67" s="236"/>
      <c r="D67" s="236"/>
      <c r="E67" s="236"/>
      <c r="F67" s="236"/>
      <c r="G67" s="236"/>
      <c r="H67" s="237"/>
    </row>
    <row r="68" spans="1:13" s="20" customFormat="1" ht="13.5" thickBot="1">
      <c r="A68" s="226" t="s">
        <v>345</v>
      </c>
      <c r="B68" s="227"/>
      <c r="C68" s="227"/>
      <c r="D68" s="228"/>
      <c r="E68" s="229">
        <f>F66+H66</f>
        <v>0</v>
      </c>
      <c r="F68" s="219"/>
      <c r="G68" s="219"/>
      <c r="H68" s="220"/>
    </row>
    <row r="69" spans="1:13">
      <c r="I69" s="20"/>
      <c r="J69" s="20"/>
      <c r="K69" s="20"/>
      <c r="L69" s="20"/>
      <c r="M69" s="20"/>
    </row>
    <row r="70" spans="1:13">
      <c r="I70" s="20"/>
      <c r="J70" s="20"/>
      <c r="K70" s="20"/>
      <c r="L70" s="20"/>
      <c r="M70" s="20"/>
    </row>
    <row r="71" spans="1:13">
      <c r="A71" s="16" t="s">
        <v>344</v>
      </c>
      <c r="B71" s="16"/>
      <c r="E71" s="19"/>
      <c r="F71" s="19"/>
      <c r="G71" s="18"/>
      <c r="H71" s="18"/>
      <c r="I71" s="20"/>
      <c r="J71" s="20"/>
      <c r="K71" s="20"/>
      <c r="L71" s="20"/>
      <c r="M71" s="20"/>
    </row>
    <row r="72" spans="1:13">
      <c r="A72" s="16"/>
      <c r="B72" s="16"/>
      <c r="E72" s="19"/>
      <c r="F72" s="19"/>
      <c r="G72" s="18"/>
      <c r="H72" s="18"/>
      <c r="I72" s="20"/>
      <c r="J72" s="20"/>
      <c r="K72" s="20"/>
      <c r="L72" s="20"/>
      <c r="M72" s="20"/>
    </row>
    <row r="73" spans="1:13">
      <c r="A73" s="16" t="s">
        <v>343</v>
      </c>
      <c r="B73" s="16"/>
      <c r="E73" s="19"/>
      <c r="F73" s="19"/>
      <c r="G73" s="18"/>
      <c r="H73" s="18"/>
      <c r="I73" s="20"/>
      <c r="J73" s="20"/>
      <c r="K73" s="20"/>
      <c r="L73" s="20"/>
      <c r="M73" s="20"/>
    </row>
    <row r="74" spans="1:13">
      <c r="A74" s="16"/>
      <c r="B74" s="16" t="s">
        <v>342</v>
      </c>
      <c r="E74" s="19"/>
      <c r="F74" s="19"/>
      <c r="G74" s="18"/>
      <c r="H74" s="18"/>
    </row>
    <row r="75" spans="1:13">
      <c r="A75" s="16" t="s">
        <v>341</v>
      </c>
      <c r="B75" s="16"/>
    </row>
    <row r="76" spans="1:13">
      <c r="A76" s="16"/>
      <c r="B76" s="16" t="s">
        <v>340</v>
      </c>
      <c r="I76" s="18"/>
    </row>
    <row r="77" spans="1:13">
      <c r="A77" s="16"/>
      <c r="B77" s="16" t="s">
        <v>339</v>
      </c>
      <c r="I77" s="18"/>
    </row>
    <row r="78" spans="1:13" ht="29.25" customHeight="1">
      <c r="A78" s="225" t="s">
        <v>338</v>
      </c>
      <c r="B78" s="225"/>
      <c r="C78" s="225"/>
      <c r="D78" s="225"/>
      <c r="E78" s="225"/>
      <c r="F78" s="225"/>
      <c r="G78" s="225"/>
      <c r="H78" s="225"/>
      <c r="I78" s="18"/>
    </row>
    <row r="79" spans="1:13">
      <c r="A79" s="16"/>
      <c r="B79" s="16"/>
    </row>
    <row r="80" spans="1:13" ht="48" customHeight="1">
      <c r="A80" s="230" t="s">
        <v>337</v>
      </c>
      <c r="B80" s="230"/>
      <c r="C80" s="230"/>
      <c r="D80" s="230"/>
      <c r="E80" s="230"/>
      <c r="F80" s="230"/>
      <c r="G80" s="230"/>
    </row>
    <row r="81" spans="1:7" ht="18.75" customHeight="1">
      <c r="A81" s="17"/>
      <c r="B81" s="17"/>
      <c r="C81" s="17"/>
      <c r="D81" s="209"/>
      <c r="E81" s="17"/>
      <c r="F81" s="17"/>
      <c r="G81" s="17"/>
    </row>
    <row r="82" spans="1:7">
      <c r="A82" s="16" t="s">
        <v>336</v>
      </c>
    </row>
    <row r="83" spans="1:7">
      <c r="A83" s="16" t="s">
        <v>335</v>
      </c>
    </row>
  </sheetData>
  <sheetProtection insertRows="0"/>
  <protectedRanges>
    <protectedRange sqref="B56 E56:H57" name="Oblast1_1_3"/>
    <protectedRange sqref="C56:D57" name="Oblast1_1_8_1"/>
    <protectedRange sqref="B57" name="Oblast1_1_11_1"/>
  </protectedRanges>
  <mergeCells count="29">
    <mergeCell ref="A3:H3"/>
    <mergeCell ref="A2:H2"/>
    <mergeCell ref="B27:B28"/>
    <mergeCell ref="A67:H67"/>
    <mergeCell ref="A61:H61"/>
    <mergeCell ref="A29:H29"/>
    <mergeCell ref="A66:D66"/>
    <mergeCell ref="A65:H65"/>
    <mergeCell ref="B20:D20"/>
    <mergeCell ref="E22:H22"/>
    <mergeCell ref="E20:H20"/>
    <mergeCell ref="C27:C28"/>
    <mergeCell ref="A27:A28"/>
    <mergeCell ref="E5:H5"/>
    <mergeCell ref="E6:H6"/>
    <mergeCell ref="B17:D17"/>
    <mergeCell ref="A78:H78"/>
    <mergeCell ref="A68:D68"/>
    <mergeCell ref="E68:H68"/>
    <mergeCell ref="A80:G80"/>
    <mergeCell ref="B19:D19"/>
    <mergeCell ref="E19:H19"/>
    <mergeCell ref="E17:H17"/>
    <mergeCell ref="B18:D18"/>
    <mergeCell ref="E18:H18"/>
    <mergeCell ref="E23:H23"/>
    <mergeCell ref="D27:D28"/>
    <mergeCell ref="E27:F27"/>
    <mergeCell ref="G27:H27"/>
  </mergeCells>
  <printOptions horizontalCentered="1"/>
  <pageMargins left="0.39370078740157483" right="0.39370078740157483" top="0.19685039370078741" bottom="0.59055118110236227" header="0" footer="0.27559055118110237"/>
  <pageSetup paperSize="9" scale="90" orientation="portrait" useFirstPageNumber="1" r:id="rId1"/>
  <headerFooter alignWithMargins="0">
    <oddFooter>&amp;L&amp;7&amp;F&amp;C-----------------------------------------------------------------------------------------------------------------------------------------------------&amp;R&amp;8&amp;P/&amp;N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86"/>
  <sheetViews>
    <sheetView showGridLines="0" workbookViewId="0">
      <pane ySplit="12" topLeftCell="A67" activePane="bottomLeft" state="frozenSplit"/>
      <selection pane="bottomLeft" activeCell="A7" sqref="A7"/>
    </sheetView>
  </sheetViews>
  <sheetFormatPr defaultColWidth="9" defaultRowHeight="12" customHeight="1"/>
  <cols>
    <col min="1" max="1" width="6.140625" style="78" customWidth="1"/>
    <col min="2" max="2" width="12.28515625" style="77" customWidth="1"/>
    <col min="3" max="3" width="41.7109375" style="77" customWidth="1"/>
    <col min="4" max="4" width="4.42578125" style="77" customWidth="1"/>
    <col min="5" max="5" width="13.140625" style="76" customWidth="1"/>
    <col min="6" max="6" width="15.5703125" style="76" customWidth="1"/>
    <col min="7" max="7" width="14" style="76" customWidth="1"/>
    <col min="8" max="16384" width="9" style="75"/>
  </cols>
  <sheetData>
    <row r="1" spans="1:7" s="79" customFormat="1" ht="27.75" customHeight="1">
      <c r="A1" s="253" t="s">
        <v>534</v>
      </c>
      <c r="B1" s="253"/>
      <c r="C1" s="253"/>
      <c r="D1" s="253"/>
      <c r="E1" s="254"/>
      <c r="F1" s="253"/>
      <c r="G1" s="253"/>
    </row>
    <row r="2" spans="1:7" s="79" customFormat="1" ht="12.75" customHeight="1">
      <c r="A2" s="111" t="s">
        <v>528</v>
      </c>
      <c r="B2" s="107"/>
      <c r="C2" s="107"/>
      <c r="D2" s="107"/>
      <c r="E2" s="75"/>
      <c r="F2" s="107"/>
      <c r="G2" s="107"/>
    </row>
    <row r="3" spans="1:7" s="79" customFormat="1" ht="12.75" customHeight="1">
      <c r="A3" s="111" t="s">
        <v>527</v>
      </c>
      <c r="B3" s="107"/>
      <c r="C3" s="107"/>
      <c r="D3" s="107"/>
      <c r="E3" s="75"/>
      <c r="F3" s="107"/>
      <c r="G3" s="107"/>
    </row>
    <row r="4" spans="1:7" s="79" customFormat="1" ht="13.5" customHeight="1">
      <c r="A4" s="111"/>
      <c r="B4" s="111"/>
      <c r="C4" s="110"/>
      <c r="D4" s="107"/>
      <c r="E4" s="75"/>
      <c r="F4" s="107"/>
      <c r="G4" s="107"/>
    </row>
    <row r="5" spans="1:7" s="79" customFormat="1" ht="6.75" customHeight="1">
      <c r="A5" s="107"/>
      <c r="B5" s="107"/>
      <c r="C5" s="107"/>
      <c r="D5" s="107"/>
      <c r="E5" s="75"/>
      <c r="F5" s="107"/>
      <c r="G5" s="107"/>
    </row>
    <row r="6" spans="1:7" s="79" customFormat="1" ht="13.5" customHeight="1">
      <c r="A6" s="107" t="s">
        <v>526</v>
      </c>
      <c r="B6" s="109"/>
      <c r="C6" s="109"/>
      <c r="D6" s="109"/>
      <c r="E6" s="108"/>
      <c r="F6" s="106"/>
      <c r="G6" s="106"/>
    </row>
    <row r="7" spans="1:7" s="79" customFormat="1" ht="13.5" customHeight="1">
      <c r="A7" s="210" t="s">
        <v>525</v>
      </c>
      <c r="B7" s="109"/>
      <c r="C7" s="109"/>
      <c r="D7" s="109"/>
      <c r="E7" s="108"/>
      <c r="F7" s="255" t="s">
        <v>524</v>
      </c>
      <c r="G7" s="256"/>
    </row>
    <row r="8" spans="1:7" s="79" customFormat="1" ht="13.5" customHeight="1">
      <c r="A8" s="107" t="s">
        <v>523</v>
      </c>
      <c r="B8" s="109"/>
      <c r="C8" s="109"/>
      <c r="D8" s="109"/>
      <c r="E8" s="108"/>
      <c r="F8" s="107" t="s">
        <v>522</v>
      </c>
      <c r="G8" s="106"/>
    </row>
    <row r="9" spans="1:7" s="79" customFormat="1" ht="6.75" customHeight="1">
      <c r="A9" s="101"/>
      <c r="B9" s="101"/>
      <c r="C9" s="101"/>
      <c r="D9" s="101"/>
      <c r="E9" s="75"/>
      <c r="F9" s="101"/>
      <c r="G9" s="101"/>
    </row>
    <row r="10" spans="1:7" s="79" customFormat="1" ht="22.5" customHeight="1">
      <c r="A10" s="104" t="s">
        <v>521</v>
      </c>
      <c r="B10" s="104" t="s">
        <v>26</v>
      </c>
      <c r="C10" s="104" t="s">
        <v>387</v>
      </c>
      <c r="D10" s="104" t="s">
        <v>520</v>
      </c>
      <c r="E10" s="105" t="s">
        <v>519</v>
      </c>
      <c r="F10" s="104" t="s">
        <v>518</v>
      </c>
      <c r="G10" s="104" t="s">
        <v>517</v>
      </c>
    </row>
    <row r="11" spans="1:7" s="79" customFormat="1" ht="12.75" hidden="1" customHeight="1">
      <c r="A11" s="102" t="s">
        <v>510</v>
      </c>
      <c r="B11" s="102" t="s">
        <v>516</v>
      </c>
      <c r="C11" s="102" t="s">
        <v>515</v>
      </c>
      <c r="D11" s="102" t="s">
        <v>475</v>
      </c>
      <c r="E11" s="103" t="s">
        <v>468</v>
      </c>
      <c r="F11" s="102" t="s">
        <v>514</v>
      </c>
      <c r="G11" s="102" t="s">
        <v>513</v>
      </c>
    </row>
    <row r="12" spans="1:7" s="79" customFormat="1" ht="4.5" customHeight="1">
      <c r="A12" s="101"/>
      <c r="B12" s="101"/>
      <c r="C12" s="101"/>
      <c r="D12" s="101"/>
      <c r="E12" s="75"/>
      <c r="F12" s="101"/>
      <c r="G12" s="101"/>
    </row>
    <row r="13" spans="1:7" s="79" customFormat="1" ht="30.75" customHeight="1">
      <c r="A13" s="100"/>
      <c r="B13" s="99" t="s">
        <v>512</v>
      </c>
      <c r="C13" s="99" t="s">
        <v>511</v>
      </c>
      <c r="D13" s="99"/>
      <c r="E13" s="98"/>
      <c r="F13" s="98"/>
      <c r="G13" s="98"/>
    </row>
    <row r="14" spans="1:7" s="79" customFormat="1" ht="28.5" customHeight="1">
      <c r="A14" s="88"/>
      <c r="B14" s="87" t="s">
        <v>510</v>
      </c>
      <c r="C14" s="87" t="s">
        <v>509</v>
      </c>
      <c r="D14" s="87"/>
      <c r="E14" s="86"/>
      <c r="F14" s="86"/>
      <c r="G14" s="86"/>
    </row>
    <row r="15" spans="1:7" s="79" customFormat="1" ht="24" customHeight="1">
      <c r="A15" s="85">
        <v>1</v>
      </c>
      <c r="B15" s="84" t="s">
        <v>508</v>
      </c>
      <c r="C15" s="84" t="s">
        <v>507</v>
      </c>
      <c r="D15" s="84" t="s">
        <v>67</v>
      </c>
      <c r="E15" s="83">
        <v>26.4</v>
      </c>
      <c r="F15" s="83"/>
      <c r="G15" s="83">
        <f>E15*F15</f>
        <v>0</v>
      </c>
    </row>
    <row r="16" spans="1:7" s="79" customFormat="1" ht="13.5" customHeight="1">
      <c r="A16" s="91"/>
      <c r="B16" s="90"/>
      <c r="C16" s="90" t="s">
        <v>506</v>
      </c>
      <c r="D16" s="90"/>
      <c r="E16" s="89">
        <v>26.4</v>
      </c>
      <c r="F16" s="89"/>
      <c r="G16" s="89"/>
    </row>
    <row r="17" spans="1:7" s="79" customFormat="1" ht="24" customHeight="1">
      <c r="A17" s="85">
        <v>2</v>
      </c>
      <c r="B17" s="84" t="s">
        <v>505</v>
      </c>
      <c r="C17" s="84" t="s">
        <v>504</v>
      </c>
      <c r="D17" s="84" t="s">
        <v>461</v>
      </c>
      <c r="E17" s="83">
        <v>1.3440000000000001</v>
      </c>
      <c r="F17" s="83"/>
      <c r="G17" s="83">
        <f>E17*F17</f>
        <v>0</v>
      </c>
    </row>
    <row r="18" spans="1:7" s="79" customFormat="1" ht="13.5" customHeight="1">
      <c r="A18" s="91"/>
      <c r="B18" s="90"/>
      <c r="C18" s="90" t="s">
        <v>503</v>
      </c>
      <c r="D18" s="90"/>
      <c r="E18" s="89">
        <v>1.3440000000000001</v>
      </c>
      <c r="F18" s="89"/>
      <c r="G18" s="89"/>
    </row>
    <row r="19" spans="1:7" s="79" customFormat="1" ht="13.5" customHeight="1">
      <c r="A19" s="85">
        <v>3</v>
      </c>
      <c r="B19" s="84" t="s">
        <v>502</v>
      </c>
      <c r="C19" s="84" t="s">
        <v>501</v>
      </c>
      <c r="D19" s="84" t="s">
        <v>77</v>
      </c>
      <c r="E19" s="83">
        <v>24.065999999999999</v>
      </c>
      <c r="F19" s="83"/>
      <c r="G19" s="83">
        <f>E19*F19</f>
        <v>0</v>
      </c>
    </row>
    <row r="20" spans="1:7" s="79" customFormat="1" ht="13.5" customHeight="1">
      <c r="A20" s="91"/>
      <c r="B20" s="90"/>
      <c r="C20" s="90" t="s">
        <v>500</v>
      </c>
      <c r="D20" s="90"/>
      <c r="E20" s="89">
        <v>22.175999999999998</v>
      </c>
      <c r="F20" s="89"/>
      <c r="G20" s="89"/>
    </row>
    <row r="21" spans="1:7" s="79" customFormat="1" ht="13.5" customHeight="1">
      <c r="A21" s="91"/>
      <c r="B21" s="90"/>
      <c r="C21" s="90" t="s">
        <v>499</v>
      </c>
      <c r="D21" s="90"/>
      <c r="E21" s="89">
        <v>1.89</v>
      </c>
      <c r="F21" s="89"/>
      <c r="G21" s="89"/>
    </row>
    <row r="22" spans="1:7" s="79" customFormat="1" ht="13.5" customHeight="1">
      <c r="A22" s="97"/>
      <c r="B22" s="96"/>
      <c r="C22" s="96" t="s">
        <v>469</v>
      </c>
      <c r="D22" s="96"/>
      <c r="E22" s="95">
        <v>24.065999999999999</v>
      </c>
      <c r="F22" s="95"/>
      <c r="G22" s="95"/>
    </row>
    <row r="23" spans="1:7" s="79" customFormat="1" ht="34.5" customHeight="1">
      <c r="A23" s="85">
        <v>4</v>
      </c>
      <c r="B23" s="84" t="s">
        <v>498</v>
      </c>
      <c r="C23" s="84" t="s">
        <v>497</v>
      </c>
      <c r="D23" s="84" t="s">
        <v>77</v>
      </c>
      <c r="E23" s="83">
        <v>0.72199999999999998</v>
      </c>
      <c r="F23" s="83"/>
      <c r="G23" s="83">
        <f>E23*F23</f>
        <v>0</v>
      </c>
    </row>
    <row r="24" spans="1:7" s="79" customFormat="1" ht="13.5" customHeight="1">
      <c r="A24" s="91"/>
      <c r="B24" s="90"/>
      <c r="C24" s="90" t="s">
        <v>496</v>
      </c>
      <c r="D24" s="90"/>
      <c r="E24" s="89">
        <v>0.72199999999999998</v>
      </c>
      <c r="F24" s="89"/>
      <c r="G24" s="89"/>
    </row>
    <row r="25" spans="1:7" s="79" customFormat="1" ht="24" customHeight="1">
      <c r="A25" s="85">
        <v>5</v>
      </c>
      <c r="B25" s="84" t="s">
        <v>495</v>
      </c>
      <c r="C25" s="84" t="s">
        <v>494</v>
      </c>
      <c r="D25" s="84" t="s">
        <v>67</v>
      </c>
      <c r="E25" s="83">
        <v>58.8</v>
      </c>
      <c r="F25" s="83"/>
      <c r="G25" s="83">
        <f>E25*F25</f>
        <v>0</v>
      </c>
    </row>
    <row r="26" spans="1:7" s="79" customFormat="1" ht="13.5" customHeight="1">
      <c r="A26" s="91"/>
      <c r="B26" s="90"/>
      <c r="C26" s="90" t="s">
        <v>493</v>
      </c>
      <c r="D26" s="90"/>
      <c r="E26" s="89">
        <v>53.76</v>
      </c>
      <c r="F26" s="89"/>
      <c r="G26" s="89"/>
    </row>
    <row r="27" spans="1:7" s="79" customFormat="1" ht="13.5" customHeight="1">
      <c r="A27" s="91"/>
      <c r="B27" s="90"/>
      <c r="C27" s="90" t="s">
        <v>492</v>
      </c>
      <c r="D27" s="90"/>
      <c r="E27" s="89">
        <v>5.04</v>
      </c>
      <c r="F27" s="89"/>
      <c r="G27" s="89"/>
    </row>
    <row r="28" spans="1:7" s="79" customFormat="1" ht="13.5" customHeight="1">
      <c r="A28" s="97"/>
      <c r="B28" s="96"/>
      <c r="C28" s="96" t="s">
        <v>469</v>
      </c>
      <c r="D28" s="96"/>
      <c r="E28" s="95">
        <v>58.8</v>
      </c>
      <c r="F28" s="95"/>
      <c r="G28" s="95"/>
    </row>
    <row r="29" spans="1:7" s="79" customFormat="1" ht="24" customHeight="1">
      <c r="A29" s="85">
        <v>6</v>
      </c>
      <c r="B29" s="84" t="s">
        <v>491</v>
      </c>
      <c r="C29" s="84" t="s">
        <v>490</v>
      </c>
      <c r="D29" s="84" t="s">
        <v>67</v>
      </c>
      <c r="E29" s="83">
        <v>58.8</v>
      </c>
      <c r="F29" s="83"/>
      <c r="G29" s="83">
        <f>E29*F29</f>
        <v>0</v>
      </c>
    </row>
    <row r="30" spans="1:7" s="79" customFormat="1" ht="24" customHeight="1">
      <c r="A30" s="85">
        <v>7</v>
      </c>
      <c r="B30" s="84" t="s">
        <v>489</v>
      </c>
      <c r="C30" s="84" t="s">
        <v>488</v>
      </c>
      <c r="D30" s="84" t="s">
        <v>461</v>
      </c>
      <c r="E30" s="83">
        <v>17.265999999999998</v>
      </c>
      <c r="F30" s="83"/>
      <c r="G30" s="83">
        <f>E30*F30</f>
        <v>0</v>
      </c>
    </row>
    <row r="31" spans="1:7" s="79" customFormat="1" ht="13.5" customHeight="1">
      <c r="A31" s="91"/>
      <c r="B31" s="90"/>
      <c r="C31" s="90" t="s">
        <v>471</v>
      </c>
      <c r="D31" s="90"/>
      <c r="E31" s="89">
        <v>2.64</v>
      </c>
      <c r="F31" s="89"/>
      <c r="G31" s="89"/>
    </row>
    <row r="32" spans="1:7" s="79" customFormat="1" ht="13.5" customHeight="1">
      <c r="A32" s="91"/>
      <c r="B32" s="90"/>
      <c r="C32" s="90" t="s">
        <v>487</v>
      </c>
      <c r="D32" s="90"/>
      <c r="E32" s="89">
        <v>14.52</v>
      </c>
      <c r="F32" s="89"/>
      <c r="G32" s="89"/>
    </row>
    <row r="33" spans="1:7" s="79" customFormat="1" ht="13.5" customHeight="1">
      <c r="A33" s="91"/>
      <c r="B33" s="90"/>
      <c r="C33" s="90" t="s">
        <v>486</v>
      </c>
      <c r="D33" s="90"/>
      <c r="E33" s="89">
        <v>0.106</v>
      </c>
      <c r="F33" s="89"/>
      <c r="G33" s="89"/>
    </row>
    <row r="34" spans="1:7" s="79" customFormat="1" ht="13.5" customHeight="1">
      <c r="A34" s="97"/>
      <c r="B34" s="96"/>
      <c r="C34" s="96" t="s">
        <v>469</v>
      </c>
      <c r="D34" s="96"/>
      <c r="E34" s="95">
        <v>17.265999999999998</v>
      </c>
      <c r="F34" s="95"/>
      <c r="G34" s="95"/>
    </row>
    <row r="35" spans="1:7" s="79" customFormat="1" ht="13.5" customHeight="1">
      <c r="A35" s="85">
        <v>8</v>
      </c>
      <c r="B35" s="84" t="s">
        <v>485</v>
      </c>
      <c r="C35" s="84" t="s">
        <v>484</v>
      </c>
      <c r="D35" s="84" t="s">
        <v>461</v>
      </c>
      <c r="E35" s="83">
        <v>430.65</v>
      </c>
      <c r="F35" s="83"/>
      <c r="G35" s="83">
        <f>E35*F35</f>
        <v>0</v>
      </c>
    </row>
    <row r="36" spans="1:7" s="79" customFormat="1" ht="13.5" customHeight="1">
      <c r="A36" s="91"/>
      <c r="B36" s="90"/>
      <c r="C36" s="90" t="s">
        <v>483</v>
      </c>
      <c r="D36" s="90"/>
      <c r="E36" s="89">
        <v>430.65</v>
      </c>
      <c r="F36" s="89"/>
      <c r="G36" s="89"/>
    </row>
    <row r="37" spans="1:7" s="79" customFormat="1" ht="24" customHeight="1">
      <c r="A37" s="85">
        <v>9</v>
      </c>
      <c r="B37" s="84" t="s">
        <v>482</v>
      </c>
      <c r="C37" s="84" t="s">
        <v>481</v>
      </c>
      <c r="D37" s="84" t="s">
        <v>200</v>
      </c>
      <c r="E37" s="83">
        <v>31.007000000000001</v>
      </c>
      <c r="F37" s="83"/>
      <c r="G37" s="83">
        <f>E37*F37</f>
        <v>0</v>
      </c>
    </row>
    <row r="38" spans="1:7" s="79" customFormat="1" ht="13.5" customHeight="1">
      <c r="A38" s="91"/>
      <c r="B38" s="90"/>
      <c r="C38" s="90" t="s">
        <v>480</v>
      </c>
      <c r="D38" s="90"/>
      <c r="E38" s="89">
        <v>31.007000000000001</v>
      </c>
      <c r="F38" s="89"/>
      <c r="G38" s="89"/>
    </row>
    <row r="39" spans="1:7" s="79" customFormat="1" ht="24" customHeight="1">
      <c r="A39" s="85">
        <v>10</v>
      </c>
      <c r="B39" s="84" t="s">
        <v>479</v>
      </c>
      <c r="C39" s="84" t="s">
        <v>478</v>
      </c>
      <c r="D39" s="84" t="s">
        <v>77</v>
      </c>
      <c r="E39" s="83">
        <v>6.84</v>
      </c>
      <c r="F39" s="83"/>
      <c r="G39" s="83">
        <f>E39*F39</f>
        <v>0</v>
      </c>
    </row>
    <row r="40" spans="1:7" s="79" customFormat="1" ht="13.5" customHeight="1">
      <c r="A40" s="91"/>
      <c r="B40" s="90"/>
      <c r="C40" s="90" t="s">
        <v>477</v>
      </c>
      <c r="D40" s="90"/>
      <c r="E40" s="89">
        <v>24.065999999999999</v>
      </c>
      <c r="F40" s="89"/>
      <c r="G40" s="89"/>
    </row>
    <row r="41" spans="1:7" s="79" customFormat="1" ht="13.5" customHeight="1">
      <c r="A41" s="91"/>
      <c r="B41" s="90"/>
      <c r="C41" s="90" t="s">
        <v>476</v>
      </c>
      <c r="D41" s="90"/>
      <c r="E41" s="89">
        <v>-17.225999999999999</v>
      </c>
      <c r="F41" s="89"/>
      <c r="G41" s="89"/>
    </row>
    <row r="42" spans="1:7" s="79" customFormat="1" ht="13.5" customHeight="1">
      <c r="A42" s="97"/>
      <c r="B42" s="96"/>
      <c r="C42" s="96" t="s">
        <v>469</v>
      </c>
      <c r="D42" s="96"/>
      <c r="E42" s="95">
        <v>6.84</v>
      </c>
      <c r="F42" s="95"/>
      <c r="G42" s="95"/>
    </row>
    <row r="43" spans="1:7" s="79" customFormat="1" ht="28.5" customHeight="1">
      <c r="A43" s="88"/>
      <c r="B43" s="87" t="s">
        <v>475</v>
      </c>
      <c r="C43" s="87" t="s">
        <v>474</v>
      </c>
      <c r="D43" s="87"/>
      <c r="E43" s="86"/>
      <c r="F43" s="86"/>
      <c r="G43" s="86"/>
    </row>
    <row r="44" spans="1:7" s="79" customFormat="1" ht="24" customHeight="1">
      <c r="A44" s="85">
        <v>11</v>
      </c>
      <c r="B44" s="84" t="s">
        <v>473</v>
      </c>
      <c r="C44" s="84" t="s">
        <v>472</v>
      </c>
      <c r="D44" s="84" t="s">
        <v>461</v>
      </c>
      <c r="E44" s="83">
        <v>17.16</v>
      </c>
      <c r="F44" s="83"/>
      <c r="G44" s="83">
        <f>E44*F44</f>
        <v>0</v>
      </c>
    </row>
    <row r="45" spans="1:7" s="79" customFormat="1" ht="13.5" customHeight="1">
      <c r="A45" s="91"/>
      <c r="B45" s="90"/>
      <c r="C45" s="90" t="s">
        <v>471</v>
      </c>
      <c r="D45" s="90"/>
      <c r="E45" s="89">
        <v>2.64</v>
      </c>
      <c r="F45" s="89"/>
      <c r="G45" s="89"/>
    </row>
    <row r="46" spans="1:7" s="79" customFormat="1" ht="13.5" customHeight="1">
      <c r="A46" s="91"/>
      <c r="B46" s="90"/>
      <c r="C46" s="90" t="s">
        <v>470</v>
      </c>
      <c r="D46" s="90"/>
      <c r="E46" s="89">
        <v>14.52</v>
      </c>
      <c r="F46" s="89"/>
      <c r="G46" s="89"/>
    </row>
    <row r="47" spans="1:7" s="79" customFormat="1" ht="13.5" customHeight="1">
      <c r="A47" s="97"/>
      <c r="B47" s="96"/>
      <c r="C47" s="96" t="s">
        <v>469</v>
      </c>
      <c r="D47" s="96"/>
      <c r="E47" s="95">
        <v>17.16</v>
      </c>
      <c r="F47" s="95"/>
      <c r="G47" s="95"/>
    </row>
    <row r="48" spans="1:7" s="79" customFormat="1" ht="28.5" customHeight="1">
      <c r="A48" s="88"/>
      <c r="B48" s="87" t="s">
        <v>468</v>
      </c>
      <c r="C48" s="87" t="s">
        <v>467</v>
      </c>
      <c r="D48" s="87"/>
      <c r="E48" s="86"/>
      <c r="F48" s="86"/>
      <c r="G48" s="86"/>
    </row>
    <row r="49" spans="1:7" s="79" customFormat="1" ht="24" customHeight="1">
      <c r="A49" s="85">
        <v>12</v>
      </c>
      <c r="B49" s="84" t="s">
        <v>466</v>
      </c>
      <c r="C49" s="84" t="s">
        <v>465</v>
      </c>
      <c r="D49" s="84" t="s">
        <v>461</v>
      </c>
      <c r="E49" s="83">
        <v>9.24</v>
      </c>
      <c r="F49" s="83"/>
      <c r="G49" s="83">
        <f>E49*F49</f>
        <v>0</v>
      </c>
    </row>
    <row r="50" spans="1:7" s="79" customFormat="1" ht="13.5" customHeight="1">
      <c r="A50" s="91"/>
      <c r="B50" s="90"/>
      <c r="C50" s="90" t="s">
        <v>464</v>
      </c>
      <c r="D50" s="90"/>
      <c r="E50" s="89">
        <v>9.24</v>
      </c>
      <c r="F50" s="89"/>
      <c r="G50" s="89"/>
    </row>
    <row r="51" spans="1:7" s="79" customFormat="1" ht="24" customHeight="1">
      <c r="A51" s="85">
        <v>13</v>
      </c>
      <c r="B51" s="84" t="s">
        <v>463</v>
      </c>
      <c r="C51" s="84" t="s">
        <v>462</v>
      </c>
      <c r="D51" s="84" t="s">
        <v>461</v>
      </c>
      <c r="E51" s="83">
        <v>5.28</v>
      </c>
      <c r="F51" s="83"/>
      <c r="G51" s="83">
        <f>E51*F51</f>
        <v>0</v>
      </c>
    </row>
    <row r="52" spans="1:7" s="79" customFormat="1" ht="13.5" customHeight="1">
      <c r="A52" s="91"/>
      <c r="B52" s="90"/>
      <c r="C52" s="90" t="s">
        <v>460</v>
      </c>
      <c r="D52" s="90"/>
      <c r="E52" s="89">
        <v>5.28</v>
      </c>
      <c r="F52" s="89"/>
      <c r="G52" s="89"/>
    </row>
    <row r="53" spans="1:7" s="79" customFormat="1" ht="28.5" customHeight="1">
      <c r="A53" s="88"/>
      <c r="B53" s="87" t="s">
        <v>459</v>
      </c>
      <c r="C53" s="87" t="s">
        <v>458</v>
      </c>
      <c r="D53" s="87"/>
      <c r="E53" s="86"/>
      <c r="F53" s="86"/>
      <c r="G53" s="86"/>
    </row>
    <row r="54" spans="1:7" s="79" customFormat="1" ht="24" customHeight="1">
      <c r="A54" s="85">
        <v>14</v>
      </c>
      <c r="B54" s="84" t="s">
        <v>457</v>
      </c>
      <c r="C54" s="84" t="s">
        <v>456</v>
      </c>
      <c r="D54" s="84" t="s">
        <v>160</v>
      </c>
      <c r="E54" s="83">
        <v>33</v>
      </c>
      <c r="F54" s="83"/>
      <c r="G54" s="83">
        <f t="shared" ref="G54:G61" si="0">E54*F54</f>
        <v>0</v>
      </c>
    </row>
    <row r="55" spans="1:7" s="79" customFormat="1" ht="24" customHeight="1">
      <c r="A55" s="94">
        <v>15</v>
      </c>
      <c r="B55" s="93" t="s">
        <v>455</v>
      </c>
      <c r="C55" s="93" t="s">
        <v>454</v>
      </c>
      <c r="D55" s="93" t="s">
        <v>355</v>
      </c>
      <c r="E55" s="92">
        <v>6</v>
      </c>
      <c r="F55" s="92"/>
      <c r="G55" s="83">
        <f t="shared" si="0"/>
        <v>0</v>
      </c>
    </row>
    <row r="56" spans="1:7" s="79" customFormat="1" ht="13.5" customHeight="1">
      <c r="A56" s="94">
        <v>16</v>
      </c>
      <c r="B56" s="93" t="s">
        <v>453</v>
      </c>
      <c r="C56" s="93" t="s">
        <v>452</v>
      </c>
      <c r="D56" s="93" t="s">
        <v>355</v>
      </c>
      <c r="E56" s="92">
        <v>2</v>
      </c>
      <c r="F56" s="92"/>
      <c r="G56" s="83">
        <f t="shared" si="0"/>
        <v>0</v>
      </c>
    </row>
    <row r="57" spans="1:7" s="79" customFormat="1" ht="13.5" customHeight="1">
      <c r="A57" s="85">
        <v>17</v>
      </c>
      <c r="B57" s="84" t="s">
        <v>451</v>
      </c>
      <c r="C57" s="84" t="s">
        <v>450</v>
      </c>
      <c r="D57" s="84" t="s">
        <v>355</v>
      </c>
      <c r="E57" s="83">
        <v>1</v>
      </c>
      <c r="F57" s="83"/>
      <c r="G57" s="83">
        <f t="shared" si="0"/>
        <v>0</v>
      </c>
    </row>
    <row r="58" spans="1:7" s="79" customFormat="1" ht="24" customHeight="1">
      <c r="A58" s="94">
        <v>18</v>
      </c>
      <c r="B58" s="93" t="s">
        <v>449</v>
      </c>
      <c r="C58" s="93" t="s">
        <v>448</v>
      </c>
      <c r="D58" s="93" t="s">
        <v>355</v>
      </c>
      <c r="E58" s="92">
        <v>1</v>
      </c>
      <c r="F58" s="92"/>
      <c r="G58" s="83">
        <f t="shared" si="0"/>
        <v>0</v>
      </c>
    </row>
    <row r="59" spans="1:7" s="79" customFormat="1" ht="13.5" customHeight="1">
      <c r="A59" s="85">
        <v>19</v>
      </c>
      <c r="B59" s="84" t="s">
        <v>447</v>
      </c>
      <c r="C59" s="84" t="s">
        <v>446</v>
      </c>
      <c r="D59" s="84" t="s">
        <v>355</v>
      </c>
      <c r="E59" s="83">
        <v>1</v>
      </c>
      <c r="F59" s="83"/>
      <c r="G59" s="83">
        <f t="shared" si="0"/>
        <v>0</v>
      </c>
    </row>
    <row r="60" spans="1:7" s="79" customFormat="1" ht="24" customHeight="1">
      <c r="A60" s="94">
        <v>20</v>
      </c>
      <c r="B60" s="93" t="s">
        <v>445</v>
      </c>
      <c r="C60" s="93" t="s">
        <v>444</v>
      </c>
      <c r="D60" s="93" t="s">
        <v>355</v>
      </c>
      <c r="E60" s="92">
        <v>1</v>
      </c>
      <c r="F60" s="92"/>
      <c r="G60" s="83">
        <f t="shared" si="0"/>
        <v>0</v>
      </c>
    </row>
    <row r="61" spans="1:7" s="79" customFormat="1" ht="13.5" customHeight="1">
      <c r="A61" s="85">
        <v>21</v>
      </c>
      <c r="B61" s="84" t="s">
        <v>443</v>
      </c>
      <c r="C61" s="84" t="s">
        <v>442</v>
      </c>
      <c r="D61" s="84" t="s">
        <v>160</v>
      </c>
      <c r="E61" s="83">
        <v>33</v>
      </c>
      <c r="F61" s="83"/>
      <c r="G61" s="83">
        <f t="shared" si="0"/>
        <v>0</v>
      </c>
    </row>
    <row r="62" spans="1:7" s="79" customFormat="1" ht="13.5" customHeight="1">
      <c r="A62" s="91"/>
      <c r="B62" s="90"/>
      <c r="C62" s="90" t="s">
        <v>441</v>
      </c>
      <c r="D62" s="90"/>
      <c r="E62" s="89">
        <v>33</v>
      </c>
      <c r="F62" s="89"/>
      <c r="G62" s="89"/>
    </row>
    <row r="63" spans="1:7" s="79" customFormat="1" ht="24" customHeight="1">
      <c r="A63" s="85">
        <v>22</v>
      </c>
      <c r="B63" s="84" t="s">
        <v>440</v>
      </c>
      <c r="C63" s="84" t="s">
        <v>439</v>
      </c>
      <c r="D63" s="84" t="s">
        <v>355</v>
      </c>
      <c r="E63" s="83">
        <v>1</v>
      </c>
      <c r="F63" s="83"/>
      <c r="G63" s="83">
        <f t="shared" ref="G63:G71" si="1">E63*F63</f>
        <v>0</v>
      </c>
    </row>
    <row r="64" spans="1:7" s="79" customFormat="1" ht="24" customHeight="1">
      <c r="A64" s="94">
        <v>23</v>
      </c>
      <c r="B64" s="93" t="s">
        <v>438</v>
      </c>
      <c r="C64" s="93" t="s">
        <v>437</v>
      </c>
      <c r="D64" s="93" t="s">
        <v>355</v>
      </c>
      <c r="E64" s="92">
        <v>1</v>
      </c>
      <c r="F64" s="92"/>
      <c r="G64" s="83">
        <f t="shared" si="1"/>
        <v>0</v>
      </c>
    </row>
    <row r="65" spans="1:7" s="79" customFormat="1" ht="34.5" customHeight="1">
      <c r="A65" s="94">
        <v>24</v>
      </c>
      <c r="B65" s="93" t="s">
        <v>436</v>
      </c>
      <c r="C65" s="93" t="s">
        <v>435</v>
      </c>
      <c r="D65" s="93" t="s">
        <v>355</v>
      </c>
      <c r="E65" s="92">
        <v>1</v>
      </c>
      <c r="F65" s="92"/>
      <c r="G65" s="83">
        <f t="shared" si="1"/>
        <v>0</v>
      </c>
    </row>
    <row r="66" spans="1:7" s="79" customFormat="1" ht="24" customHeight="1">
      <c r="A66" s="85">
        <v>25</v>
      </c>
      <c r="B66" s="84" t="s">
        <v>434</v>
      </c>
      <c r="C66" s="84" t="s">
        <v>433</v>
      </c>
      <c r="D66" s="84" t="s">
        <v>355</v>
      </c>
      <c r="E66" s="83">
        <v>1</v>
      </c>
      <c r="F66" s="83"/>
      <c r="G66" s="83">
        <f t="shared" si="1"/>
        <v>0</v>
      </c>
    </row>
    <row r="67" spans="1:7" s="79" customFormat="1" ht="24" customHeight="1">
      <c r="A67" s="94">
        <v>26</v>
      </c>
      <c r="B67" s="93" t="s">
        <v>432</v>
      </c>
      <c r="C67" s="93" t="s">
        <v>431</v>
      </c>
      <c r="D67" s="93" t="s">
        <v>163</v>
      </c>
      <c r="E67" s="92">
        <v>1</v>
      </c>
      <c r="F67" s="92"/>
      <c r="G67" s="83">
        <f t="shared" si="1"/>
        <v>0</v>
      </c>
    </row>
    <row r="68" spans="1:7" s="79" customFormat="1" ht="13.5" customHeight="1">
      <c r="A68" s="94">
        <v>27</v>
      </c>
      <c r="B68" s="93" t="s">
        <v>430</v>
      </c>
      <c r="C68" s="93" t="s">
        <v>429</v>
      </c>
      <c r="D68" s="93" t="s">
        <v>355</v>
      </c>
      <c r="E68" s="92">
        <v>1</v>
      </c>
      <c r="F68" s="92"/>
      <c r="G68" s="83">
        <f t="shared" si="1"/>
        <v>0</v>
      </c>
    </row>
    <row r="69" spans="1:7" s="79" customFormat="1" ht="13.5" customHeight="1">
      <c r="A69" s="85">
        <v>28</v>
      </c>
      <c r="B69" s="84" t="s">
        <v>428</v>
      </c>
      <c r="C69" s="84" t="s">
        <v>427</v>
      </c>
      <c r="D69" s="84" t="s">
        <v>355</v>
      </c>
      <c r="E69" s="83">
        <v>1</v>
      </c>
      <c r="F69" s="83"/>
      <c r="G69" s="83">
        <f t="shared" si="1"/>
        <v>0</v>
      </c>
    </row>
    <row r="70" spans="1:7" s="79" customFormat="1" ht="24" customHeight="1">
      <c r="A70" s="85">
        <v>29</v>
      </c>
      <c r="B70" s="84" t="s">
        <v>426</v>
      </c>
      <c r="C70" s="84" t="s">
        <v>425</v>
      </c>
      <c r="D70" s="84" t="s">
        <v>355</v>
      </c>
      <c r="E70" s="83">
        <v>1</v>
      </c>
      <c r="F70" s="83"/>
      <c r="G70" s="83">
        <f t="shared" si="1"/>
        <v>0</v>
      </c>
    </row>
    <row r="71" spans="1:7" s="79" customFormat="1" ht="24" customHeight="1">
      <c r="A71" s="85">
        <v>30</v>
      </c>
      <c r="B71" s="84" t="s">
        <v>424</v>
      </c>
      <c r="C71" s="84" t="s">
        <v>423</v>
      </c>
      <c r="D71" s="84" t="s">
        <v>355</v>
      </c>
      <c r="E71" s="83">
        <v>1</v>
      </c>
      <c r="F71" s="83"/>
      <c r="G71" s="83">
        <f t="shared" si="1"/>
        <v>0</v>
      </c>
    </row>
    <row r="72" spans="1:7" s="79" customFormat="1" ht="28.5" customHeight="1">
      <c r="A72" s="88"/>
      <c r="B72" s="87" t="s">
        <v>422</v>
      </c>
      <c r="C72" s="87" t="s">
        <v>421</v>
      </c>
      <c r="D72" s="87"/>
      <c r="E72" s="86"/>
      <c r="F72" s="86"/>
      <c r="G72" s="86"/>
    </row>
    <row r="73" spans="1:7" s="79" customFormat="1" ht="24" customHeight="1">
      <c r="A73" s="85">
        <v>31</v>
      </c>
      <c r="B73" s="84" t="s">
        <v>420</v>
      </c>
      <c r="C73" s="84" t="s">
        <v>419</v>
      </c>
      <c r="D73" s="84" t="s">
        <v>160</v>
      </c>
      <c r="E73" s="83">
        <v>66</v>
      </c>
      <c r="F73" s="83"/>
      <c r="G73" s="83">
        <f>E73*F73</f>
        <v>0</v>
      </c>
    </row>
    <row r="74" spans="1:7" s="79" customFormat="1" ht="13.5" customHeight="1">
      <c r="A74" s="91"/>
      <c r="B74" s="90"/>
      <c r="C74" s="90" t="s">
        <v>418</v>
      </c>
      <c r="D74" s="90"/>
      <c r="E74" s="89">
        <v>66</v>
      </c>
      <c r="F74" s="89"/>
      <c r="G74" s="89"/>
    </row>
    <row r="75" spans="1:7" s="79" customFormat="1" ht="24" customHeight="1">
      <c r="A75" s="85">
        <v>32</v>
      </c>
      <c r="B75" s="84" t="s">
        <v>417</v>
      </c>
      <c r="C75" s="84" t="s">
        <v>416</v>
      </c>
      <c r="D75" s="84" t="s">
        <v>355</v>
      </c>
      <c r="E75" s="83">
        <v>1</v>
      </c>
      <c r="F75" s="83"/>
      <c r="G75" s="83">
        <f>E75*F75</f>
        <v>0</v>
      </c>
    </row>
    <row r="76" spans="1:7" s="79" customFormat="1" ht="13.5" customHeight="1">
      <c r="A76" s="91"/>
      <c r="B76" s="90"/>
      <c r="C76" s="90" t="s">
        <v>415</v>
      </c>
      <c r="D76" s="90"/>
      <c r="E76" s="89">
        <v>1</v>
      </c>
      <c r="F76" s="89"/>
      <c r="G76" s="89"/>
    </row>
    <row r="77" spans="1:7" s="79" customFormat="1" ht="13.5" customHeight="1">
      <c r="A77" s="85">
        <v>33</v>
      </c>
      <c r="B77" s="84" t="s">
        <v>414</v>
      </c>
      <c r="C77" s="84" t="s">
        <v>413</v>
      </c>
      <c r="D77" s="84" t="s">
        <v>399</v>
      </c>
      <c r="E77" s="83">
        <v>3.96</v>
      </c>
      <c r="F77" s="83"/>
      <c r="G77" s="83">
        <f>E77*F77</f>
        <v>0</v>
      </c>
    </row>
    <row r="78" spans="1:7" s="79" customFormat="1" ht="13.5" customHeight="1">
      <c r="A78" s="91"/>
      <c r="B78" s="90"/>
      <c r="C78" s="90" t="s">
        <v>412</v>
      </c>
      <c r="D78" s="90"/>
      <c r="E78" s="89">
        <v>3.96</v>
      </c>
      <c r="F78" s="89"/>
      <c r="G78" s="89"/>
    </row>
    <row r="79" spans="1:7" s="79" customFormat="1" ht="24" customHeight="1">
      <c r="A79" s="85">
        <v>34</v>
      </c>
      <c r="B79" s="84" t="s">
        <v>411</v>
      </c>
      <c r="C79" s="84" t="s">
        <v>410</v>
      </c>
      <c r="D79" s="84" t="s">
        <v>399</v>
      </c>
      <c r="E79" s="83">
        <v>3.96</v>
      </c>
      <c r="F79" s="83"/>
      <c r="G79" s="83">
        <f>E79*F79</f>
        <v>0</v>
      </c>
    </row>
    <row r="80" spans="1:7" s="79" customFormat="1" ht="13.5" customHeight="1">
      <c r="A80" s="91"/>
      <c r="B80" s="90"/>
      <c r="C80" s="90" t="s">
        <v>409</v>
      </c>
      <c r="D80" s="90"/>
      <c r="E80" s="89">
        <v>3.96</v>
      </c>
      <c r="F80" s="89"/>
      <c r="G80" s="89"/>
    </row>
    <row r="81" spans="1:7" s="79" customFormat="1" ht="13.5" customHeight="1">
      <c r="A81" s="85">
        <v>35</v>
      </c>
      <c r="B81" s="84" t="s">
        <v>408</v>
      </c>
      <c r="C81" s="84" t="s">
        <v>407</v>
      </c>
      <c r="D81" s="84" t="s">
        <v>200</v>
      </c>
      <c r="E81" s="83">
        <v>99</v>
      </c>
      <c r="F81" s="83"/>
      <c r="G81" s="83">
        <f>E81*F81</f>
        <v>0</v>
      </c>
    </row>
    <row r="82" spans="1:7" s="79" customFormat="1" ht="13.5" customHeight="1">
      <c r="A82" s="91"/>
      <c r="B82" s="90"/>
      <c r="C82" s="90" t="s">
        <v>406</v>
      </c>
      <c r="D82" s="90"/>
      <c r="E82" s="89">
        <v>99</v>
      </c>
      <c r="F82" s="89"/>
      <c r="G82" s="89"/>
    </row>
    <row r="83" spans="1:7" s="79" customFormat="1" ht="24" customHeight="1">
      <c r="A83" s="85">
        <v>36</v>
      </c>
      <c r="B83" s="84" t="s">
        <v>405</v>
      </c>
      <c r="C83" s="84" t="s">
        <v>404</v>
      </c>
      <c r="D83" s="84" t="s">
        <v>399</v>
      </c>
      <c r="E83" s="83">
        <v>3.96</v>
      </c>
      <c r="F83" s="83"/>
      <c r="G83" s="83">
        <f>E83*F83</f>
        <v>0</v>
      </c>
    </row>
    <row r="84" spans="1:7" s="79" customFormat="1" ht="28.5" customHeight="1">
      <c r="A84" s="88"/>
      <c r="B84" s="87" t="s">
        <v>403</v>
      </c>
      <c r="C84" s="87" t="s">
        <v>402</v>
      </c>
      <c r="D84" s="87"/>
      <c r="E84" s="86"/>
      <c r="F84" s="86"/>
      <c r="G84" s="86"/>
    </row>
    <row r="85" spans="1:7" s="79" customFormat="1" ht="24" customHeight="1">
      <c r="A85" s="85">
        <v>37</v>
      </c>
      <c r="B85" s="84" t="s">
        <v>401</v>
      </c>
      <c r="C85" s="84" t="s">
        <v>400</v>
      </c>
      <c r="D85" s="84" t="s">
        <v>399</v>
      </c>
      <c r="E85" s="83">
        <v>61.374000000000002</v>
      </c>
      <c r="F85" s="83"/>
      <c r="G85" s="83">
        <f>E85*F85</f>
        <v>0</v>
      </c>
    </row>
    <row r="86" spans="1:7" s="79" customFormat="1" ht="30.75" customHeight="1">
      <c r="A86" s="82"/>
      <c r="B86" s="81"/>
      <c r="C86" s="81" t="s">
        <v>398</v>
      </c>
      <c r="D86" s="81"/>
      <c r="E86" s="80"/>
      <c r="F86" s="80"/>
      <c r="G86" s="80">
        <f>SUM(G15:G85)</f>
        <v>0</v>
      </c>
    </row>
  </sheetData>
  <mergeCells count="2">
    <mergeCell ref="A1:G1"/>
    <mergeCell ref="F7:G7"/>
  </mergeCells>
  <pageMargins left="0.39370079040527345" right="0.39370079040527345" top="0.7874015808105469" bottom="0.7874015808105469" header="0" footer="0"/>
  <pageSetup paperSize="9" scale="90" fitToHeight="100" orientation="portrait" blackAndWhite="1" r:id="rId1"/>
  <headerFooter alignWithMargins="0">
    <oddFooter>&amp;C   Strana &amp;P  z &amp;N</oddFooter>
  </headerFooter>
  <ignoredErrors>
    <ignoredError sqref="G15:G85"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
  <sheetViews>
    <sheetView showGridLines="0" workbookViewId="0"/>
  </sheetViews>
  <sheetFormatPr defaultRowHeight="12.75"/>
  <cols>
    <col min="1" max="1" width="15.7109375" style="8" customWidth="1"/>
    <col min="2" max="3" width="45.7109375" style="8" customWidth="1"/>
    <col min="4" max="4" width="11.28515625" style="9" customWidth="1"/>
    <col min="5" max="16384" width="9.140625" style="1"/>
  </cols>
  <sheetData>
    <row r="1" spans="1:6">
      <c r="A1" s="2" t="s">
        <v>0</v>
      </c>
      <c r="B1" s="3"/>
      <c r="C1" s="3"/>
      <c r="D1" s="4" t="s">
        <v>328</v>
      </c>
    </row>
    <row r="2" spans="1:6">
      <c r="A2" s="2" t="s">
        <v>7</v>
      </c>
      <c r="B2" s="3"/>
      <c r="C2" s="3"/>
      <c r="D2" s="4" t="s">
        <v>8</v>
      </c>
    </row>
    <row r="3" spans="1:6">
      <c r="A3" s="2" t="s">
        <v>12</v>
      </c>
      <c r="B3" s="3"/>
      <c r="C3" s="3"/>
      <c r="D3" s="4" t="s">
        <v>13</v>
      </c>
    </row>
    <row r="4" spans="1:6">
      <c r="A4" s="3"/>
      <c r="B4" s="3"/>
      <c r="C4" s="3"/>
      <c r="D4" s="3"/>
    </row>
    <row r="5" spans="1:6">
      <c r="A5" s="2" t="s">
        <v>329</v>
      </c>
      <c r="B5" s="3"/>
      <c r="C5" s="3"/>
      <c r="D5" s="3"/>
    </row>
    <row r="6" spans="1:6">
      <c r="A6" s="2" t="s">
        <v>22</v>
      </c>
      <c r="B6" s="3"/>
      <c r="C6" s="3"/>
      <c r="D6" s="3"/>
    </row>
    <row r="7" spans="1:6">
      <c r="A7" s="2"/>
      <c r="B7" s="3"/>
      <c r="C7" s="3"/>
      <c r="D7" s="3"/>
    </row>
    <row r="8" spans="1:6">
      <c r="A8" s="1" t="s">
        <v>23</v>
      </c>
      <c r="B8" s="5"/>
      <c r="C8" s="6"/>
      <c r="D8" s="7"/>
    </row>
    <row r="9" spans="1:6">
      <c r="A9" s="10" t="s">
        <v>330</v>
      </c>
      <c r="B9" s="10" t="s">
        <v>331</v>
      </c>
      <c r="C9" s="10" t="s">
        <v>332</v>
      </c>
      <c r="D9" s="11" t="s">
        <v>333</v>
      </c>
      <c r="F9" s="1" t="s">
        <v>334</v>
      </c>
    </row>
    <row r="10" spans="1:6">
      <c r="A10" s="12"/>
      <c r="B10" s="12"/>
      <c r="C10" s="13"/>
      <c r="D10" s="14"/>
    </row>
  </sheetData>
  <printOptions horizontalCentered="1"/>
  <pageMargins left="0.39370078740157483" right="0.35433070866141736" top="0.62992125984251968" bottom="0.59055118110236227" header="0.51181102362204722" footer="0.35433070866141736"/>
  <pageSetup paperSize="9" orientation="landscape" r:id="rId1"/>
  <headerFooter alignWithMargins="0">
    <oddFooter>&amp;R&amp;"Arial Narrow,Obyčejné"&amp;8Strana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7</vt:i4>
      </vt:variant>
    </vt:vector>
  </HeadingPairs>
  <TitlesOfParts>
    <vt:vector size="11" baseType="lpstr">
      <vt:lpstr>Zadanie</vt:lpstr>
      <vt:lpstr>ELI</vt:lpstr>
      <vt:lpstr>ZTI</vt:lpstr>
      <vt:lpstr>Figury</vt:lpstr>
      <vt:lpstr>ELI!Názvy_tlače</vt:lpstr>
      <vt:lpstr>Figury!Názvy_tlače</vt:lpstr>
      <vt:lpstr>Zadanie!Názvy_tlače</vt:lpstr>
      <vt:lpstr>ZTI!Názvy_tlače</vt:lpstr>
      <vt:lpstr>ELI!Oblasť_tlače</vt:lpstr>
      <vt:lpstr>Figury!Oblasť_tlače</vt:lpstr>
      <vt:lpstr>Zadanie!Oblasť_tlače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robo</dc:creator>
  <cp:lastModifiedBy>Šramová Dana</cp:lastModifiedBy>
  <cp:lastPrinted>2020-10-08T09:38:59Z</cp:lastPrinted>
  <dcterms:created xsi:type="dcterms:W3CDTF">1999-04-06T07:39:42Z</dcterms:created>
  <dcterms:modified xsi:type="dcterms:W3CDTF">2020-10-09T08:43:08Z</dcterms:modified>
</cp:coreProperties>
</file>