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328"/>
  <workbookPr/>
  <mc:AlternateContent xmlns:mc="http://schemas.openxmlformats.org/markup-compatibility/2006">
    <mc:Choice Requires="x15">
      <x15ac:absPath xmlns:x15ac="http://schemas.microsoft.com/office/spreadsheetml/2010/11/ac" url="C:\Users\Miroslav\Desktop\"/>
    </mc:Choice>
  </mc:AlternateContent>
  <xr:revisionPtr revIDLastSave="0" documentId="13_ncr:1_{07F60565-0B24-4F81-B8CB-B3AE8A9B6F90}" xr6:coauthVersionLast="45" xr6:coauthVersionMax="45" xr10:uidLastSave="{00000000-0000-0000-0000-000000000000}"/>
  <bookViews>
    <workbookView xWindow="-120" yWindow="-120" windowWidth="20730" windowHeight="11160" activeTab="1" xr2:uid="{00000000-000D-0000-FFFF-FFFF00000000}"/>
  </bookViews>
  <sheets>
    <sheet name="Rekapitulácia stavby" sheetId="1" r:id="rId1"/>
    <sheet name="3 - OKRASNA FONTANA" sheetId="4" r:id="rId2"/>
  </sheets>
  <definedNames>
    <definedName name="_xlnm.Print_Titles" localSheetId="1">'3 - OKRASNA FONTANA'!$117:$117</definedName>
    <definedName name="_xlnm.Print_Titles" localSheetId="0">'Rekapitulácia stavby'!$85:$85</definedName>
    <definedName name="_xlnm.Print_Area" localSheetId="1">'3 - OKRASNA FONTANA'!$C$4:$Q$70,'3 - OKRASNA FONTANA'!$C$76:$Q$101,'3 - OKRASNA FONTANA'!$C$107:$Q$196</definedName>
    <definedName name="_xlnm.Print_Area" localSheetId="0">'Rekapitulácia stavby'!$C$4:$AP$70,'Rekapitulácia stavby'!$C$76:$AP$94</definedName>
  </definedNames>
  <calcPr calcId="181029"/>
</workbook>
</file>

<file path=xl/calcChain.xml><?xml version="1.0" encoding="utf-8"?>
<calcChain xmlns="http://schemas.openxmlformats.org/spreadsheetml/2006/main">
  <c r="AY90" i="1" l="1"/>
  <c r="AX90" i="1"/>
  <c r="BJ196" i="4"/>
  <c r="BI196" i="4"/>
  <c r="BH196" i="4"/>
  <c r="BF196" i="4"/>
  <c r="AB196" i="4"/>
  <c r="AB195" i="4" s="1"/>
  <c r="Z196" i="4"/>
  <c r="Z195" i="4"/>
  <c r="X196" i="4"/>
  <c r="X195" i="4" s="1"/>
  <c r="BL196" i="4"/>
  <c r="BL195" i="4" s="1"/>
  <c r="N195" i="4" s="1"/>
  <c r="N97" i="4" s="1"/>
  <c r="N196" i="4"/>
  <c r="BG196" i="4" s="1"/>
  <c r="BJ194" i="4"/>
  <c r="BI194" i="4"/>
  <c r="BH194" i="4"/>
  <c r="BF194" i="4"/>
  <c r="AB194" i="4"/>
  <c r="Z194" i="4"/>
  <c r="X194" i="4"/>
  <c r="BL194" i="4"/>
  <c r="N194" i="4"/>
  <c r="BG194" i="4" s="1"/>
  <c r="BJ193" i="4"/>
  <c r="BI193" i="4"/>
  <c r="BH193" i="4"/>
  <c r="BF193" i="4"/>
  <c r="AB193" i="4"/>
  <c r="AB192" i="4" s="1"/>
  <c r="Z193" i="4"/>
  <c r="Z192" i="4" s="1"/>
  <c r="X193" i="4"/>
  <c r="X192" i="4" s="1"/>
  <c r="BL193" i="4"/>
  <c r="N193" i="4"/>
  <c r="BG193" i="4" s="1"/>
  <c r="BJ191" i="4"/>
  <c r="BI191" i="4"/>
  <c r="BH191" i="4"/>
  <c r="BF191" i="4"/>
  <c r="AB191" i="4"/>
  <c r="Z191" i="4"/>
  <c r="Z189" i="4" s="1"/>
  <c r="X191" i="4"/>
  <c r="BL191" i="4"/>
  <c r="N191" i="4"/>
  <c r="BG191" i="4" s="1"/>
  <c r="BJ190" i="4"/>
  <c r="BI190" i="4"/>
  <c r="BH190" i="4"/>
  <c r="BF190" i="4"/>
  <c r="AB190" i="4"/>
  <c r="Z190" i="4"/>
  <c r="X190" i="4"/>
  <c r="BL190" i="4"/>
  <c r="BL189" i="4" s="1"/>
  <c r="N190" i="4"/>
  <c r="BG190" i="4" s="1"/>
  <c r="BJ187" i="4"/>
  <c r="BI187" i="4"/>
  <c r="BH187" i="4"/>
  <c r="BF187" i="4"/>
  <c r="AB187" i="4"/>
  <c r="AB186" i="4" s="1"/>
  <c r="Z187" i="4"/>
  <c r="Z186" i="4" s="1"/>
  <c r="X187" i="4"/>
  <c r="X186" i="4" s="1"/>
  <c r="BL187" i="4"/>
  <c r="BL186" i="4" s="1"/>
  <c r="N186" i="4" s="1"/>
  <c r="N93" i="4" s="1"/>
  <c r="N187" i="4"/>
  <c r="BG187" i="4" s="1"/>
  <c r="BJ185" i="4"/>
  <c r="BI185" i="4"/>
  <c r="BH185" i="4"/>
  <c r="BF185" i="4"/>
  <c r="AB185" i="4"/>
  <c r="Z185" i="4"/>
  <c r="X185" i="4"/>
  <c r="BL185" i="4"/>
  <c r="N185" i="4"/>
  <c r="BG185" i="4" s="1"/>
  <c r="BJ184" i="4"/>
  <c r="BI184" i="4"/>
  <c r="BH184" i="4"/>
  <c r="BF184" i="4"/>
  <c r="AB184" i="4"/>
  <c r="Z184" i="4"/>
  <c r="X184" i="4"/>
  <c r="BL184" i="4"/>
  <c r="N184" i="4"/>
  <c r="BG184" i="4" s="1"/>
  <c r="BJ183" i="4"/>
  <c r="BI183" i="4"/>
  <c r="BH183" i="4"/>
  <c r="BF183" i="4"/>
  <c r="AB183" i="4"/>
  <c r="Z183" i="4"/>
  <c r="X183" i="4"/>
  <c r="BL183" i="4"/>
  <c r="N183" i="4"/>
  <c r="BG183" i="4" s="1"/>
  <c r="BJ182" i="4"/>
  <c r="BI182" i="4"/>
  <c r="BH182" i="4"/>
  <c r="BF182" i="4"/>
  <c r="AB182" i="4"/>
  <c r="Z182" i="4"/>
  <c r="X182" i="4"/>
  <c r="BL182" i="4"/>
  <c r="N182" i="4"/>
  <c r="BG182" i="4" s="1"/>
  <c r="BJ181" i="4"/>
  <c r="BI181" i="4"/>
  <c r="BH181" i="4"/>
  <c r="BF181" i="4"/>
  <c r="AB181" i="4"/>
  <c r="Z181" i="4"/>
  <c r="X181" i="4"/>
  <c r="BL181" i="4"/>
  <c r="N181" i="4"/>
  <c r="BG181" i="4" s="1"/>
  <c r="BJ180" i="4"/>
  <c r="BI180" i="4"/>
  <c r="BH180" i="4"/>
  <c r="BF180" i="4"/>
  <c r="AB180" i="4"/>
  <c r="Z180" i="4"/>
  <c r="X180" i="4"/>
  <c r="BL180" i="4"/>
  <c r="N180" i="4"/>
  <c r="BG180" i="4"/>
  <c r="BJ179" i="4"/>
  <c r="BI179" i="4"/>
  <c r="BH179" i="4"/>
  <c r="BF179" i="4"/>
  <c r="AB179" i="4"/>
  <c r="Z179" i="4"/>
  <c r="X179" i="4"/>
  <c r="BL179" i="4"/>
  <c r="N179" i="4"/>
  <c r="BG179" i="4" s="1"/>
  <c r="BJ178" i="4"/>
  <c r="BI178" i="4"/>
  <c r="BH178" i="4"/>
  <c r="BF178" i="4"/>
  <c r="AB178" i="4"/>
  <c r="Z178" i="4"/>
  <c r="X178" i="4"/>
  <c r="BL178" i="4"/>
  <c r="N178" i="4"/>
  <c r="BG178" i="4" s="1"/>
  <c r="BJ177" i="4"/>
  <c r="BI177" i="4"/>
  <c r="BH177" i="4"/>
  <c r="BF177" i="4"/>
  <c r="AB177" i="4"/>
  <c r="Z177" i="4"/>
  <c r="X177" i="4"/>
  <c r="BL177" i="4"/>
  <c r="N177" i="4"/>
  <c r="BG177" i="4" s="1"/>
  <c r="BJ176" i="4"/>
  <c r="BI176" i="4"/>
  <c r="BH176" i="4"/>
  <c r="BF176" i="4"/>
  <c r="AB176" i="4"/>
  <c r="Z176" i="4"/>
  <c r="X176" i="4"/>
  <c r="BL176" i="4"/>
  <c r="N176" i="4"/>
  <c r="BG176" i="4" s="1"/>
  <c r="BJ175" i="4"/>
  <c r="BI175" i="4"/>
  <c r="BH175" i="4"/>
  <c r="BF175" i="4"/>
  <c r="AB175" i="4"/>
  <c r="Z175" i="4"/>
  <c r="X175" i="4"/>
  <c r="BL175" i="4"/>
  <c r="N175" i="4"/>
  <c r="BG175" i="4" s="1"/>
  <c r="BJ174" i="4"/>
  <c r="BI174" i="4"/>
  <c r="BH174" i="4"/>
  <c r="BF174" i="4"/>
  <c r="AB174" i="4"/>
  <c r="Z174" i="4"/>
  <c r="X174" i="4"/>
  <c r="BL174" i="4"/>
  <c r="N174" i="4"/>
  <c r="BG174" i="4" s="1"/>
  <c r="BJ173" i="4"/>
  <c r="BI173" i="4"/>
  <c r="BH173" i="4"/>
  <c r="BF173" i="4"/>
  <c r="AB173" i="4"/>
  <c r="Z173" i="4"/>
  <c r="X173" i="4"/>
  <c r="BL173" i="4"/>
  <c r="N173" i="4"/>
  <c r="BG173" i="4" s="1"/>
  <c r="BJ172" i="4"/>
  <c r="BI172" i="4"/>
  <c r="BH172" i="4"/>
  <c r="BF172" i="4"/>
  <c r="AB172" i="4"/>
  <c r="Z172" i="4"/>
  <c r="X172" i="4"/>
  <c r="BL172" i="4"/>
  <c r="N172" i="4"/>
  <c r="BG172" i="4"/>
  <c r="BJ171" i="4"/>
  <c r="BI171" i="4"/>
  <c r="BH171" i="4"/>
  <c r="BF171" i="4"/>
  <c r="AB171" i="4"/>
  <c r="Z171" i="4"/>
  <c r="X171" i="4"/>
  <c r="BL171" i="4"/>
  <c r="N171" i="4"/>
  <c r="BG171" i="4" s="1"/>
  <c r="BJ170" i="4"/>
  <c r="BI170" i="4"/>
  <c r="BH170" i="4"/>
  <c r="BF170" i="4"/>
  <c r="AB170" i="4"/>
  <c r="Z170" i="4"/>
  <c r="X170" i="4"/>
  <c r="BL170" i="4"/>
  <c r="N170" i="4"/>
  <c r="BG170" i="4" s="1"/>
  <c r="BJ169" i="4"/>
  <c r="BI169" i="4"/>
  <c r="BH169" i="4"/>
  <c r="BF169" i="4"/>
  <c r="AB169" i="4"/>
  <c r="Z169" i="4"/>
  <c r="X169" i="4"/>
  <c r="BL169" i="4"/>
  <c r="N169" i="4"/>
  <c r="BG169" i="4" s="1"/>
  <c r="BJ168" i="4"/>
  <c r="BI168" i="4"/>
  <c r="BH168" i="4"/>
  <c r="BF168" i="4"/>
  <c r="AB168" i="4"/>
  <c r="Z168" i="4"/>
  <c r="X168" i="4"/>
  <c r="BL168" i="4"/>
  <c r="N168" i="4"/>
  <c r="BG168" i="4" s="1"/>
  <c r="BJ167" i="4"/>
  <c r="BI167" i="4"/>
  <c r="BH167" i="4"/>
  <c r="BF167" i="4"/>
  <c r="AB167" i="4"/>
  <c r="Z167" i="4"/>
  <c r="X167" i="4"/>
  <c r="BL167" i="4"/>
  <c r="N167" i="4"/>
  <c r="BG167" i="4" s="1"/>
  <c r="BJ166" i="4"/>
  <c r="BI166" i="4"/>
  <c r="BH166" i="4"/>
  <c r="BF166" i="4"/>
  <c r="AB166" i="4"/>
  <c r="Z166" i="4"/>
  <c r="X166" i="4"/>
  <c r="BL166" i="4"/>
  <c r="N166" i="4"/>
  <c r="BG166" i="4" s="1"/>
  <c r="BJ165" i="4"/>
  <c r="BI165" i="4"/>
  <c r="BH165" i="4"/>
  <c r="BF165" i="4"/>
  <c r="AB165" i="4"/>
  <c r="Z165" i="4"/>
  <c r="X165" i="4"/>
  <c r="BL165" i="4"/>
  <c r="N165" i="4"/>
  <c r="BG165" i="4" s="1"/>
  <c r="BJ164" i="4"/>
  <c r="BI164" i="4"/>
  <c r="BH164" i="4"/>
  <c r="BF164" i="4"/>
  <c r="AB164" i="4"/>
  <c r="Z164" i="4"/>
  <c r="X164" i="4"/>
  <c r="BL164" i="4"/>
  <c r="N164" i="4"/>
  <c r="BG164" i="4" s="1"/>
  <c r="BJ163" i="4"/>
  <c r="BI163" i="4"/>
  <c r="BH163" i="4"/>
  <c r="BF163" i="4"/>
  <c r="AB163" i="4"/>
  <c r="Z163" i="4"/>
  <c r="X163" i="4"/>
  <c r="BL163" i="4"/>
  <c r="N163" i="4"/>
  <c r="BG163" i="4" s="1"/>
  <c r="BJ162" i="4"/>
  <c r="BI162" i="4"/>
  <c r="BH162" i="4"/>
  <c r="BF162" i="4"/>
  <c r="AB162" i="4"/>
  <c r="Z162" i="4"/>
  <c r="X162" i="4"/>
  <c r="BL162" i="4"/>
  <c r="N162" i="4"/>
  <c r="BG162" i="4" s="1"/>
  <c r="BJ161" i="4"/>
  <c r="BI161" i="4"/>
  <c r="BH161" i="4"/>
  <c r="BF161" i="4"/>
  <c r="AB161" i="4"/>
  <c r="Z161" i="4"/>
  <c r="X161" i="4"/>
  <c r="BL161" i="4"/>
  <c r="N161" i="4"/>
  <c r="BG161" i="4" s="1"/>
  <c r="BJ160" i="4"/>
  <c r="BI160" i="4"/>
  <c r="BH160" i="4"/>
  <c r="BF160" i="4"/>
  <c r="AB160" i="4"/>
  <c r="Z160" i="4"/>
  <c r="X160" i="4"/>
  <c r="BL160" i="4"/>
  <c r="N160" i="4"/>
  <c r="BG160" i="4" s="1"/>
  <c r="BJ159" i="4"/>
  <c r="BI159" i="4"/>
  <c r="BH159" i="4"/>
  <c r="BF159" i="4"/>
  <c r="AB159" i="4"/>
  <c r="Z159" i="4"/>
  <c r="X159" i="4"/>
  <c r="BL159" i="4"/>
  <c r="N159" i="4"/>
  <c r="BG159" i="4" s="1"/>
  <c r="BJ158" i="4"/>
  <c r="BI158" i="4"/>
  <c r="BH158" i="4"/>
  <c r="BF158" i="4"/>
  <c r="AB158" i="4"/>
  <c r="Z158" i="4"/>
  <c r="X158" i="4"/>
  <c r="BL158" i="4"/>
  <c r="N158" i="4"/>
  <c r="BG158" i="4" s="1"/>
  <c r="BJ157" i="4"/>
  <c r="BI157" i="4"/>
  <c r="BH157" i="4"/>
  <c r="BF157" i="4"/>
  <c r="AB157" i="4"/>
  <c r="Z157" i="4"/>
  <c r="X157" i="4"/>
  <c r="BL157" i="4"/>
  <c r="N157" i="4"/>
  <c r="BG157" i="4" s="1"/>
  <c r="BJ156" i="4"/>
  <c r="BI156" i="4"/>
  <c r="BH156" i="4"/>
  <c r="BF156" i="4"/>
  <c r="AB156" i="4"/>
  <c r="Z156" i="4"/>
  <c r="X156" i="4"/>
  <c r="BL156" i="4"/>
  <c r="N156" i="4"/>
  <c r="BG156" i="4" s="1"/>
  <c r="BJ155" i="4"/>
  <c r="BI155" i="4"/>
  <c r="BH155" i="4"/>
  <c r="BF155" i="4"/>
  <c r="AB155" i="4"/>
  <c r="Z155" i="4"/>
  <c r="X155" i="4"/>
  <c r="BL155" i="4"/>
  <c r="N155" i="4"/>
  <c r="BG155" i="4" s="1"/>
  <c r="BJ154" i="4"/>
  <c r="BI154" i="4"/>
  <c r="BH154" i="4"/>
  <c r="BF154" i="4"/>
  <c r="AB154" i="4"/>
  <c r="Z154" i="4"/>
  <c r="X154" i="4"/>
  <c r="BL154" i="4"/>
  <c r="N154" i="4"/>
  <c r="BG154" i="4" s="1"/>
  <c r="BJ153" i="4"/>
  <c r="BI153" i="4"/>
  <c r="BH153" i="4"/>
  <c r="BF153" i="4"/>
  <c r="AB153" i="4"/>
  <c r="Z153" i="4"/>
  <c r="X153" i="4"/>
  <c r="BL153" i="4"/>
  <c r="N153" i="4"/>
  <c r="BG153" i="4" s="1"/>
  <c r="BJ152" i="4"/>
  <c r="BI152" i="4"/>
  <c r="BH152" i="4"/>
  <c r="BF152" i="4"/>
  <c r="AB152" i="4"/>
  <c r="Z152" i="4"/>
  <c r="X152" i="4"/>
  <c r="BL152" i="4"/>
  <c r="N152" i="4"/>
  <c r="BG152" i="4" s="1"/>
  <c r="BJ151" i="4"/>
  <c r="BI151" i="4"/>
  <c r="BH151" i="4"/>
  <c r="BF151" i="4"/>
  <c r="AB151" i="4"/>
  <c r="Z151" i="4"/>
  <c r="X151" i="4"/>
  <c r="BL151" i="4"/>
  <c r="N151" i="4"/>
  <c r="BG151" i="4" s="1"/>
  <c r="BJ150" i="4"/>
  <c r="BI150" i="4"/>
  <c r="BH150" i="4"/>
  <c r="BF150" i="4"/>
  <c r="AB150" i="4"/>
  <c r="Z150" i="4"/>
  <c r="X150" i="4"/>
  <c r="BL150" i="4"/>
  <c r="N150" i="4"/>
  <c r="BG150" i="4" s="1"/>
  <c r="BJ149" i="4"/>
  <c r="BI149" i="4"/>
  <c r="BH149" i="4"/>
  <c r="BF149" i="4"/>
  <c r="AB149" i="4"/>
  <c r="Z149" i="4"/>
  <c r="X149" i="4"/>
  <c r="BL149" i="4"/>
  <c r="N149" i="4"/>
  <c r="BG149" i="4" s="1"/>
  <c r="BJ148" i="4"/>
  <c r="BI148" i="4"/>
  <c r="BH148" i="4"/>
  <c r="BF148" i="4"/>
  <c r="AB148" i="4"/>
  <c r="Z148" i="4"/>
  <c r="X148" i="4"/>
  <c r="BL148" i="4"/>
  <c r="N148" i="4"/>
  <c r="BG148" i="4"/>
  <c r="BJ147" i="4"/>
  <c r="BI147" i="4"/>
  <c r="BH147" i="4"/>
  <c r="BF147" i="4"/>
  <c r="AB147" i="4"/>
  <c r="Z147" i="4"/>
  <c r="X147" i="4"/>
  <c r="BL147" i="4"/>
  <c r="N147" i="4"/>
  <c r="BG147" i="4" s="1"/>
  <c r="BJ146" i="4"/>
  <c r="BI146" i="4"/>
  <c r="BH146" i="4"/>
  <c r="BF146" i="4"/>
  <c r="AB146" i="4"/>
  <c r="Z146" i="4"/>
  <c r="X146" i="4"/>
  <c r="BL146" i="4"/>
  <c r="N146" i="4"/>
  <c r="BG146" i="4" s="1"/>
  <c r="BJ145" i="4"/>
  <c r="BI145" i="4"/>
  <c r="BH145" i="4"/>
  <c r="BF145" i="4"/>
  <c r="AB145" i="4"/>
  <c r="Z145" i="4"/>
  <c r="X145" i="4"/>
  <c r="BL145" i="4"/>
  <c r="N145" i="4"/>
  <c r="BG145" i="4" s="1"/>
  <c r="BJ144" i="4"/>
  <c r="BI144" i="4"/>
  <c r="BH144" i="4"/>
  <c r="BF144" i="4"/>
  <c r="AB144" i="4"/>
  <c r="Z144" i="4"/>
  <c r="X144" i="4"/>
  <c r="BL144" i="4"/>
  <c r="N144" i="4"/>
  <c r="BG144" i="4" s="1"/>
  <c r="BJ143" i="4"/>
  <c r="BI143" i="4"/>
  <c r="BH143" i="4"/>
  <c r="BF143" i="4"/>
  <c r="AB143" i="4"/>
  <c r="Z143" i="4"/>
  <c r="X143" i="4"/>
  <c r="BL143" i="4"/>
  <c r="N143" i="4"/>
  <c r="BG143" i="4" s="1"/>
  <c r="BJ142" i="4"/>
  <c r="BI142" i="4"/>
  <c r="BH142" i="4"/>
  <c r="BF142" i="4"/>
  <c r="AB142" i="4"/>
  <c r="Z142" i="4"/>
  <c r="X142" i="4"/>
  <c r="BL142" i="4"/>
  <c r="N142" i="4"/>
  <c r="BG142" i="4" s="1"/>
  <c r="BJ141" i="4"/>
  <c r="BI141" i="4"/>
  <c r="BH141" i="4"/>
  <c r="BF141" i="4"/>
  <c r="AB141" i="4"/>
  <c r="Z141" i="4"/>
  <c r="X141" i="4"/>
  <c r="BL141" i="4"/>
  <c r="N141" i="4"/>
  <c r="BG141" i="4" s="1"/>
  <c r="BJ140" i="4"/>
  <c r="BI140" i="4"/>
  <c r="BH140" i="4"/>
  <c r="BF140" i="4"/>
  <c r="AB140" i="4"/>
  <c r="Z140" i="4"/>
  <c r="X140" i="4"/>
  <c r="BL140" i="4"/>
  <c r="N140" i="4"/>
  <c r="BG140" i="4" s="1"/>
  <c r="BJ139" i="4"/>
  <c r="BI139" i="4"/>
  <c r="BH139" i="4"/>
  <c r="BF139" i="4"/>
  <c r="AB139" i="4"/>
  <c r="Z139" i="4"/>
  <c r="X139" i="4"/>
  <c r="BL139" i="4"/>
  <c r="N139" i="4"/>
  <c r="BG139" i="4" s="1"/>
  <c r="BJ138" i="4"/>
  <c r="BI138" i="4"/>
  <c r="BH138" i="4"/>
  <c r="BF138" i="4"/>
  <c r="AB138" i="4"/>
  <c r="Z138" i="4"/>
  <c r="X138" i="4"/>
  <c r="BL138" i="4"/>
  <c r="N138" i="4"/>
  <c r="BG138" i="4" s="1"/>
  <c r="BJ137" i="4"/>
  <c r="BI137" i="4"/>
  <c r="BH137" i="4"/>
  <c r="BF137" i="4"/>
  <c r="AB137" i="4"/>
  <c r="Z137" i="4"/>
  <c r="X137" i="4"/>
  <c r="BL137" i="4"/>
  <c r="N137" i="4"/>
  <c r="BG137" i="4" s="1"/>
  <c r="BJ135" i="4"/>
  <c r="BI135" i="4"/>
  <c r="BH135" i="4"/>
  <c r="BF135" i="4"/>
  <c r="AB135" i="4"/>
  <c r="AB133" i="4" s="1"/>
  <c r="Z135" i="4"/>
  <c r="X135" i="4"/>
  <c r="BL135" i="4"/>
  <c r="N135" i="4"/>
  <c r="BG135" i="4" s="1"/>
  <c r="BJ134" i="4"/>
  <c r="BI134" i="4"/>
  <c r="BH134" i="4"/>
  <c r="BF134" i="4"/>
  <c r="AB134" i="4"/>
  <c r="Z134" i="4"/>
  <c r="Z133" i="4"/>
  <c r="X134" i="4"/>
  <c r="X133" i="4" s="1"/>
  <c r="BL134" i="4"/>
  <c r="N134" i="4"/>
  <c r="BG134" i="4" s="1"/>
  <c r="BJ132" i="4"/>
  <c r="BI132" i="4"/>
  <c r="BH132" i="4"/>
  <c r="BF132" i="4"/>
  <c r="AB132" i="4"/>
  <c r="Z132" i="4"/>
  <c r="X132" i="4"/>
  <c r="BL132" i="4"/>
  <c r="N132" i="4"/>
  <c r="BG132" i="4" s="1"/>
  <c r="BJ131" i="4"/>
  <c r="BI131" i="4"/>
  <c r="BH131" i="4"/>
  <c r="BF131" i="4"/>
  <c r="AB131" i="4"/>
  <c r="Z131" i="4"/>
  <c r="X131" i="4"/>
  <c r="BL131" i="4"/>
  <c r="N131" i="4"/>
  <c r="BG131" i="4" s="1"/>
  <c r="BJ130" i="4"/>
  <c r="BI130" i="4"/>
  <c r="BH130" i="4"/>
  <c r="BF130" i="4"/>
  <c r="AB130" i="4"/>
  <c r="Z130" i="4"/>
  <c r="X130" i="4"/>
  <c r="BL130" i="4"/>
  <c r="N130" i="4"/>
  <c r="BG130" i="4" s="1"/>
  <c r="BJ129" i="4"/>
  <c r="BI129" i="4"/>
  <c r="BH129" i="4"/>
  <c r="BF129" i="4"/>
  <c r="AB129" i="4"/>
  <c r="Z129" i="4"/>
  <c r="X129" i="4"/>
  <c r="BL129" i="4"/>
  <c r="N129" i="4"/>
  <c r="BG129" i="4" s="1"/>
  <c r="BJ128" i="4"/>
  <c r="BI128" i="4"/>
  <c r="BH128" i="4"/>
  <c r="BF128" i="4"/>
  <c r="AB128" i="4"/>
  <c r="Z128" i="4"/>
  <c r="X128" i="4"/>
  <c r="BL128" i="4"/>
  <c r="N128" i="4"/>
  <c r="BG128" i="4" s="1"/>
  <c r="BJ127" i="4"/>
  <c r="BI127" i="4"/>
  <c r="BH127" i="4"/>
  <c r="BF127" i="4"/>
  <c r="AB127" i="4"/>
  <c r="Z127" i="4"/>
  <c r="X127" i="4"/>
  <c r="BL127" i="4"/>
  <c r="N127" i="4"/>
  <c r="BG127" i="4" s="1"/>
  <c r="BJ126" i="4"/>
  <c r="BI126" i="4"/>
  <c r="BH126" i="4"/>
  <c r="BF126" i="4"/>
  <c r="AB126" i="4"/>
  <c r="Z126" i="4"/>
  <c r="X126" i="4"/>
  <c r="BL126" i="4"/>
  <c r="N126" i="4"/>
  <c r="BG126" i="4" s="1"/>
  <c r="BJ125" i="4"/>
  <c r="BI125" i="4"/>
  <c r="BH125" i="4"/>
  <c r="BF125" i="4"/>
  <c r="AB125" i="4"/>
  <c r="Z125" i="4"/>
  <c r="X125" i="4"/>
  <c r="BL125" i="4"/>
  <c r="N125" i="4"/>
  <c r="BG125" i="4" s="1"/>
  <c r="BJ124" i="4"/>
  <c r="BI124" i="4"/>
  <c r="BH124" i="4"/>
  <c r="BF124" i="4"/>
  <c r="AB124" i="4"/>
  <c r="Z124" i="4"/>
  <c r="X124" i="4"/>
  <c r="BL124" i="4"/>
  <c r="N124" i="4"/>
  <c r="BG124" i="4" s="1"/>
  <c r="BJ123" i="4"/>
  <c r="BI123" i="4"/>
  <c r="BH123" i="4"/>
  <c r="BF123" i="4"/>
  <c r="AB123" i="4"/>
  <c r="Z123" i="4"/>
  <c r="X123" i="4"/>
  <c r="BL123" i="4"/>
  <c r="N123" i="4"/>
  <c r="BG123" i="4" s="1"/>
  <c r="BJ122" i="4"/>
  <c r="BI122" i="4"/>
  <c r="BH122" i="4"/>
  <c r="BF122" i="4"/>
  <c r="AB122" i="4"/>
  <c r="Z122" i="4"/>
  <c r="X122" i="4"/>
  <c r="X120" i="4" s="1"/>
  <c r="BL122" i="4"/>
  <c r="N122" i="4"/>
  <c r="BG122" i="4" s="1"/>
  <c r="BJ121" i="4"/>
  <c r="BI121" i="4"/>
  <c r="BH121" i="4"/>
  <c r="BF121" i="4"/>
  <c r="AB121" i="4"/>
  <c r="Z121" i="4"/>
  <c r="X121" i="4"/>
  <c r="BL121" i="4"/>
  <c r="N121" i="4"/>
  <c r="BG121" i="4" s="1"/>
  <c r="M114" i="4"/>
  <c r="F112" i="4"/>
  <c r="M28" i="4"/>
  <c r="AS90" i="1" s="1"/>
  <c r="M83" i="4"/>
  <c r="F81" i="4"/>
  <c r="O21" i="4"/>
  <c r="E21" i="4"/>
  <c r="M84" i="4" s="1"/>
  <c r="O20" i="4"/>
  <c r="O15" i="4"/>
  <c r="E15" i="4"/>
  <c r="F84" i="4" s="1"/>
  <c r="O14" i="4"/>
  <c r="O12" i="4"/>
  <c r="E12" i="4"/>
  <c r="F114" i="4" s="1"/>
  <c r="F83" i="4"/>
  <c r="O11" i="4"/>
  <c r="M112" i="4"/>
  <c r="F6" i="4"/>
  <c r="F78" i="4" s="1"/>
  <c r="AY89" i="1"/>
  <c r="AX89" i="1"/>
  <c r="BB89" i="1"/>
  <c r="AV89" i="1"/>
  <c r="BC89" i="1"/>
  <c r="AS89" i="1"/>
  <c r="AY88" i="1"/>
  <c r="AX88" i="1"/>
  <c r="BB88" i="1"/>
  <c r="BD88" i="1"/>
  <c r="AS88" i="1"/>
  <c r="AS87" i="1" s="1"/>
  <c r="AK27" i="1"/>
  <c r="AM83" i="1"/>
  <c r="L83" i="1"/>
  <c r="AM82" i="1"/>
  <c r="L82" i="1"/>
  <c r="L80" i="1"/>
  <c r="L78" i="1"/>
  <c r="L77" i="1"/>
  <c r="AB120" i="4" l="1"/>
  <c r="BL192" i="4"/>
  <c r="N192" i="4" s="1"/>
  <c r="N96" i="4" s="1"/>
  <c r="BL133" i="4"/>
  <c r="N133" i="4" s="1"/>
  <c r="N91" i="4" s="1"/>
  <c r="H34" i="4"/>
  <c r="BB90" i="1" s="1"/>
  <c r="BL188" i="4"/>
  <c r="N188" i="4" s="1"/>
  <c r="N94" i="4" s="1"/>
  <c r="F109" i="4"/>
  <c r="F115" i="4"/>
  <c r="AB189" i="4"/>
  <c r="X119" i="4"/>
  <c r="BL120" i="4"/>
  <c r="N120" i="4" s="1"/>
  <c r="N90" i="4" s="1"/>
  <c r="H36" i="4"/>
  <c r="BD90" i="1" s="1"/>
  <c r="X136" i="4"/>
  <c r="Z120" i="4"/>
  <c r="AB136" i="4"/>
  <c r="AB119" i="4" s="1"/>
  <c r="BB87" i="1"/>
  <c r="W33" i="1" s="1"/>
  <c r="AU89" i="1"/>
  <c r="Z188" i="4"/>
  <c r="AZ88" i="1"/>
  <c r="H35" i="4"/>
  <c r="BC90" i="1" s="1"/>
  <c r="X189" i="4"/>
  <c r="X188" i="4" s="1"/>
  <c r="BD89" i="1"/>
  <c r="BD87" i="1" s="1"/>
  <c r="W35" i="1" s="1"/>
  <c r="M81" i="4"/>
  <c r="Z136" i="4"/>
  <c r="Z119" i="4" s="1"/>
  <c r="BC88" i="1"/>
  <c r="BC87" i="1" s="1"/>
  <c r="W34" i="1" s="1"/>
  <c r="AZ89" i="1"/>
  <c r="AB188" i="4"/>
  <c r="M32" i="4"/>
  <c r="AV90" i="1" s="1"/>
  <c r="BL136" i="4"/>
  <c r="N136" i="4" s="1"/>
  <c r="N92" i="4" s="1"/>
  <c r="BA88" i="1"/>
  <c r="AW88" i="1"/>
  <c r="H33" i="4"/>
  <c r="BA90" i="1" s="1"/>
  <c r="M33" i="4"/>
  <c r="AW90" i="1" s="1"/>
  <c r="BA89" i="1"/>
  <c r="AW89" i="1"/>
  <c r="AT89" i="1" s="1"/>
  <c r="AV88" i="1"/>
  <c r="AT88" i="1" s="1"/>
  <c r="H32" i="4"/>
  <c r="AZ90" i="1" s="1"/>
  <c r="N189" i="4"/>
  <c r="N95" i="4" s="1"/>
  <c r="M115" i="4"/>
  <c r="AX87" i="1" l="1"/>
  <c r="AT90" i="1"/>
  <c r="Z118" i="4"/>
  <c r="AB118" i="4"/>
  <c r="X118" i="4"/>
  <c r="AU90" i="1" s="1"/>
  <c r="AY87" i="1"/>
  <c r="AZ87" i="1"/>
  <c r="W31" i="1" s="1"/>
  <c r="AU88" i="1"/>
  <c r="AU87" i="1" s="1"/>
  <c r="BL119" i="4"/>
  <c r="N119" i="4" s="1"/>
  <c r="N89" i="4" s="1"/>
  <c r="BA87" i="1"/>
  <c r="BL118" i="4" l="1"/>
  <c r="N118" i="4" s="1"/>
  <c r="N88" i="4" s="1"/>
  <c r="L101" i="4" s="1"/>
  <c r="AV87" i="1"/>
  <c r="AK31" i="1" s="1"/>
  <c r="AW87" i="1"/>
  <c r="AK32" i="1" s="1"/>
  <c r="W32" i="1"/>
  <c r="M27" i="4" l="1"/>
  <c r="M30" i="4" s="1"/>
  <c r="L38" i="4" s="1"/>
  <c r="AT87" i="1"/>
  <c r="AG90" i="1" l="1"/>
  <c r="AN90" i="1" s="1"/>
  <c r="AG94" i="1"/>
  <c r="AK26" i="1"/>
  <c r="AK29" i="1" s="1"/>
  <c r="AK37" i="1" s="1"/>
  <c r="AN94" i="1"/>
</calcChain>
</file>

<file path=xl/sharedStrings.xml><?xml version="1.0" encoding="utf-8"?>
<sst xmlns="http://schemas.openxmlformats.org/spreadsheetml/2006/main" count="1290" uniqueCount="407">
  <si>
    <t>2012</t>
  </si>
  <si>
    <t>Hárok obsahuje:</t>
  </si>
  <si>
    <t>1) Súhrnný list stavby</t>
  </si>
  <si>
    <t>2) Rekapitulácia objektov</t>
  </si>
  <si>
    <t>2.0</t>
  </si>
  <si>
    <t/>
  </si>
  <si>
    <t>False</t>
  </si>
  <si>
    <t>optimalizované pre tlač zostáv vo formáte A4 - na výšku</t>
  </si>
  <si>
    <t>&gt;&gt;  skryté stĺpce  &lt;&lt;</t>
  </si>
  <si>
    <t>0,001</t>
  </si>
  <si>
    <t>20</t>
  </si>
  <si>
    <t>SÚHRNNÝ LIST STAVBY</t>
  </si>
  <si>
    <t>v ---  nižšie sa nachádzajú doplnkové a pomocné údaje k zostavám  --- v</t>
  </si>
  <si>
    <t>Kód:</t>
  </si>
  <si>
    <t>2018-123</t>
  </si>
  <si>
    <t>Stavba:</t>
  </si>
  <si>
    <t>REKONŠTRUKCIA MIESTNEJ KOMUNIKÁCIE ZELENÝ KRÍČOK</t>
  </si>
  <si>
    <t>JKSO:</t>
  </si>
  <si>
    <t>KS:</t>
  </si>
  <si>
    <t>Miesto:</t>
  </si>
  <si>
    <t xml:space="preserve"> </t>
  </si>
  <si>
    <t>Dátum:</t>
  </si>
  <si>
    <t>Objednávateľ:</t>
  </si>
  <si>
    <t>IČO:</t>
  </si>
  <si>
    <t>IČO DPH:</t>
  </si>
  <si>
    <t>Zhotoviteľ:</t>
  </si>
  <si>
    <t>Projektant:</t>
  </si>
  <si>
    <t>X PROJEKT, s.r.o.</t>
  </si>
  <si>
    <t>True</t>
  </si>
  <si>
    <t>0,01</t>
  </si>
  <si>
    <t>Spracovateľ:</t>
  </si>
  <si>
    <t>Poznámka:</t>
  </si>
  <si>
    <t>Náklady z rozpočtov</t>
  </si>
  <si>
    <t>Ostatné náklady zo súhrnného listu</t>
  </si>
  <si>
    <t>Cena bez DPH</t>
  </si>
  <si>
    <t>DPH</t>
  </si>
  <si>
    <t>základná</t>
  </si>
  <si>
    <t>z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</si>
  <si>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</si>
  <si>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</si>
  <si>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</si>
  <si>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</si>
  <si>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</si>
  <si>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</si>
  <si>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</si>
  <si>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</si>
  <si>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</si>
  <si>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</si>
  <si>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</si>
  <si>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</si>
  <si>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</si>
  <si>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</si>
  <si>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</si>
  <si>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</si>
  <si>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Objekt</t>
  </si>
  <si>
    <t>Cena bez DPH [EUR]</t>
  </si>
  <si>
    <t>Cena s DPH [EUR]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</si>
  <si>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</si>
  <si>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</si>
  <si>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</si>
  <si>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</si>
  <si>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</si>
  <si>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</si>
  <si>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</si>
  <si>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</si>
  <si>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</si>
  <si>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</si>
  <si>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</si>
  <si>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</si>
  <si>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1) Náklady z rozpočtov</t>
  </si>
  <si>
    <t>D</t>
  </si>
  <si>
    <t>0</t>
  </si>
  <si>
    <t>###NOIMPORT###</t>
  </si>
  <si>
    <t>IMPORT</t>
  </si>
  <si>
    <t>{656e411d-f42f-44e0-a8d5-2934dc32c99f}</t>
  </si>
  <si>
    <t>{00000000-0000-0000-0000-000000000000}</t>
  </si>
  <si>
    <t>/</t>
  </si>
  <si>
    <t>1</t>
  </si>
  <si>
    <t>{3eface24-c48a-454d-8b01-a20a58ddb6c1}</t>
  </si>
  <si>
    <t>2</t>
  </si>
  <si>
    <t>{42a5b441-108d-4b0f-a010-49e9af3dee2a}</t>
  </si>
  <si>
    <t>3</t>
  </si>
  <si>
    <t>OKRASNA FONTANA</t>
  </si>
  <si>
    <t>{1f7a6d8e-115d-4db3-8d49-473ff5bb569d}</t>
  </si>
  <si>
    <t>2) Ostatné náklady zo súhrnného listu</t>
  </si>
  <si>
    <t>Percent. zadanie_x000D_
[% nákladov rozpočtu]</t>
  </si>
  <si>
    <t>Zaradenie nákladov</t>
  </si>
  <si>
    <t>Celkové náklady za stavbu 1) + 2)</t>
  </si>
  <si>
    <t>1) Krycí list rozpočtu</t>
  </si>
  <si>
    <t>2) Rekapitulácia rozpočtu</t>
  </si>
  <si>
    <t>3) Rozpočet</t>
  </si>
  <si>
    <t>Späť na hárok:</t>
  </si>
  <si>
    <t>Rekapitulácia stavby</t>
  </si>
  <si>
    <t>KRYCÍ LIST ROZPOČTU</t>
  </si>
  <si>
    <t>Objekt:</t>
  </si>
  <si>
    <t>Náklady z rozpočtu</t>
  </si>
  <si>
    <t>Ostatné náklady</t>
  </si>
  <si>
    <t>REKAPITULÁCIA ROZPOČTU</t>
  </si>
  <si>
    <t>Kód - Popis</t>
  </si>
  <si>
    <t>Cena celkom [EUR]</t>
  </si>
  <si>
    <t>1) Náklady z rozpočtu</t>
  </si>
  <si>
    <t>-1</t>
  </si>
  <si>
    <t>HSV - Práce a dodávky HSV</t>
  </si>
  <si>
    <t xml:space="preserve">    1 - Zemné práce</t>
  </si>
  <si>
    <t xml:space="preserve">    4 - Vodorovné konštrukcie</t>
  </si>
  <si>
    <t xml:space="preserve">    8 - Rúrové vedenie</t>
  </si>
  <si>
    <t xml:space="preserve">    99 - Presun hmôt HSV</t>
  </si>
  <si>
    <t>PSV - Práce a dodávky PSV</t>
  </si>
  <si>
    <t xml:space="preserve">    721 - Zdravotech. vnútorná kanalizácia</t>
  </si>
  <si>
    <t xml:space="preserve">    722 - Zdravotechnika - vnútorný vodovod</t>
  </si>
  <si>
    <t>OST - Ostatné</t>
  </si>
  <si>
    <t>2) Ostatné náklady</t>
  </si>
  <si>
    <t>ROZPOČET</t>
  </si>
  <si>
    <t>PČ</t>
  </si>
  <si>
    <t>Typ</t>
  </si>
  <si>
    <t>Popis</t>
  </si>
  <si>
    <t>MJ</t>
  </si>
  <si>
    <t>Množstvo</t>
  </si>
  <si>
    <t>J.cena [EUR]</t>
  </si>
  <si>
    <t>Poznámka</t>
  </si>
  <si>
    <t>J. Nh [h]</t>
  </si>
  <si>
    <t>Nh celkom [h]</t>
  </si>
  <si>
    <t>J. hmotnosť_x000D_
[t]</t>
  </si>
  <si>
    <t>Hmotnosť_x000D_
celkom [t]</t>
  </si>
  <si>
    <t>J. suť [t]</t>
  </si>
  <si>
    <t>Suť Celkom [t]</t>
  </si>
  <si>
    <t>ROZPOCET</t>
  </si>
  <si>
    <t>K</t>
  </si>
  <si>
    <t>132201101</t>
  </si>
  <si>
    <t>Výkop ryhy do šírky 600 mm v horn.3 do 100 m3 -vonkajšky</t>
  </si>
  <si>
    <t>m3</t>
  </si>
  <si>
    <t>4</t>
  </si>
  <si>
    <t>132201109</t>
  </si>
  <si>
    <t>Príplatok k cene za lepivosť pri hĺbení rýh šírky do 600 mm zapažených i nezapažených s urovnaním dna v hornine 3</t>
  </si>
  <si>
    <t>133201201</t>
  </si>
  <si>
    <t>Výkop šachty nezapaženej, hornina 3 do 100 m3</t>
  </si>
  <si>
    <t>133201209</t>
  </si>
  <si>
    <t>Príplatok k cenám za lepivosť horniny tr.3</t>
  </si>
  <si>
    <t>5</t>
  </si>
  <si>
    <t>162501102</t>
  </si>
  <si>
    <t>Vodorovné premiestnenie výkopku po spevnenej ceste z horniny tr.1-4, do 100 m3 na vzdialenosť do 3000 m</t>
  </si>
  <si>
    <t>6</t>
  </si>
  <si>
    <t>162501105</t>
  </si>
  <si>
    <t>Vodorovné premiestnenie výkopku po spevnenej ceste z horniny tr.1-4, do 100 m3, príplatok k cene za každých ďalšich a začatých 1000 m</t>
  </si>
  <si>
    <t>7</t>
  </si>
  <si>
    <t>167101100</t>
  </si>
  <si>
    <t>Nakladanie výkopku tr.1-4 ručne</t>
  </si>
  <si>
    <t>8</t>
  </si>
  <si>
    <t>171201201</t>
  </si>
  <si>
    <t>Uloženie sypaniny na skládky do 100 m3</t>
  </si>
  <si>
    <t>9</t>
  </si>
  <si>
    <t>171209002</t>
  </si>
  <si>
    <t>Poplatok za skladovanie - zemina a kamenivo (17 05) ostatné</t>
  </si>
  <si>
    <t>t</t>
  </si>
  <si>
    <t>10</t>
  </si>
  <si>
    <t>174101102a</t>
  </si>
  <si>
    <t>11</t>
  </si>
  <si>
    <t>175101101</t>
  </si>
  <si>
    <t>Obsyp potrubia sypaninou z vhodných hornín 1 až 4 bez prehodenia sypaniny</t>
  </si>
  <si>
    <t>12</t>
  </si>
  <si>
    <t>M</t>
  </si>
  <si>
    <t>583310002900</t>
  </si>
  <si>
    <t>Štrkopiesok frakcia 0-16 mm, STN EN 12620 + A1</t>
  </si>
  <si>
    <t>13</t>
  </si>
  <si>
    <t>451572111</t>
  </si>
  <si>
    <t>Lôžko pod potrubie, stoky a drobné objekty, v otvorenom výkope z kameniva drobného ťaženého 0-4 mm</t>
  </si>
  <si>
    <t>14</t>
  </si>
  <si>
    <t>452311146</t>
  </si>
  <si>
    <t>Dosky, bloky, sedlá z betónu v otvorenom výkope tr. C 20/25</t>
  </si>
  <si>
    <t>15</t>
  </si>
  <si>
    <t>16</t>
  </si>
  <si>
    <t>230180015</t>
  </si>
  <si>
    <t>Montáž potrubia z plastických rúr PE, PP D x t 40 x 4.3</t>
  </si>
  <si>
    <t>m</t>
  </si>
  <si>
    <t>17</t>
  </si>
  <si>
    <t>286130053400</t>
  </si>
  <si>
    <t>18</t>
  </si>
  <si>
    <t>230203677</t>
  </si>
  <si>
    <t>Montáž MUN prechodka PE/mosadz s vonk. závitom PE100 SDR11 D40/1 1/4"</t>
  </si>
  <si>
    <t>ks</t>
  </si>
  <si>
    <t>64</t>
  </si>
  <si>
    <t>19</t>
  </si>
  <si>
    <t>128</t>
  </si>
  <si>
    <t>230203673</t>
  </si>
  <si>
    <t>21</t>
  </si>
  <si>
    <t>286220028200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</si>
  <si>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</si>
  <si>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</si>
  <si>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</si>
  <si>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</si>
  <si>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</si>
  <si>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</si>
  <si>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</si>
  <si>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</si>
  <si>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</si>
  <si>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</si>
  <si>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</si>
  <si>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721170909</t>
  </si>
  <si>
    <t>33</t>
  </si>
  <si>
    <t>34</t>
  </si>
  <si>
    <t>871264000</t>
  </si>
  <si>
    <t>Montáž kanalizačného PP potrubia hladkého plnostenného SN 10 DN 110</t>
  </si>
  <si>
    <t>35</t>
  </si>
  <si>
    <t>286120003700</t>
  </si>
  <si>
    <t>36</t>
  </si>
  <si>
    <t>37</t>
  </si>
  <si>
    <t>38</t>
  </si>
  <si>
    <t>39</t>
  </si>
  <si>
    <t>40</t>
  </si>
  <si>
    <t>892233111</t>
  </si>
  <si>
    <t>Preplach a dezinfekcia vodovodného potrubia DN od 40 do 70</t>
  </si>
  <si>
    <t>41</t>
  </si>
  <si>
    <t>892241111</t>
  </si>
  <si>
    <t>Ostatné práce na rúrovom vedení, tlakové skúšky vodovodného potrubia DN do 80</t>
  </si>
  <si>
    <t>42</t>
  </si>
  <si>
    <t>892311000</t>
  </si>
  <si>
    <t>Skúška tesnosti kanalizácie D 150</t>
  </si>
  <si>
    <t>43</t>
  </si>
  <si>
    <t>893301003</t>
  </si>
  <si>
    <t>Osadenie vodomernej šachty železobetónovej, hmotnosti nad 6 do 9 t</t>
  </si>
  <si>
    <t>44</t>
  </si>
  <si>
    <t>45</t>
  </si>
  <si>
    <t>899102111</t>
  </si>
  <si>
    <t>Osadenie poklopu liatinového a oceľového vrátane rámu hmotn. nad 50 do 100 kg</t>
  </si>
  <si>
    <t>46</t>
  </si>
  <si>
    <t>600D400</t>
  </si>
  <si>
    <t>Poklop liatinový zadlaždovací 700x700</t>
  </si>
  <si>
    <t>47</t>
  </si>
  <si>
    <t>894401111</t>
  </si>
  <si>
    <t>Osadenie betónového dielca pre šachty, rovná alebo prechodová skruž TBS</t>
  </si>
  <si>
    <t>48</t>
  </si>
  <si>
    <t>TBS 100/65-60s</t>
  </si>
  <si>
    <t>49</t>
  </si>
  <si>
    <t>TBH 100-100s</t>
  </si>
  <si>
    <t>50</t>
  </si>
  <si>
    <t>TBH 100-25s</t>
  </si>
  <si>
    <t>51</t>
  </si>
  <si>
    <t>894403021</t>
  </si>
  <si>
    <t>Osadenie betónového dielca pre šachty, dno akéhokoľvek druhu</t>
  </si>
  <si>
    <t>52</t>
  </si>
  <si>
    <t>TBS  100/68</t>
  </si>
  <si>
    <t>53</t>
  </si>
  <si>
    <t>452112121</t>
  </si>
  <si>
    <t>Osadenie prstenca  pod poklopy a mreže, výšky nad 100 do 200 mm</t>
  </si>
  <si>
    <t>54</t>
  </si>
  <si>
    <t>TBS 60-15</t>
  </si>
  <si>
    <t>55</t>
  </si>
  <si>
    <t>56</t>
  </si>
  <si>
    <t>BEGU D</t>
  </si>
  <si>
    <t>57</t>
  </si>
  <si>
    <t>58</t>
  </si>
  <si>
    <t>59</t>
  </si>
  <si>
    <t>899721131</t>
  </si>
  <si>
    <t>Označenie vodovodného potrubia bielou výstražnou fóliou</t>
  </si>
  <si>
    <t>60</t>
  </si>
  <si>
    <t>899721132</t>
  </si>
  <si>
    <t>Označenie kanalizačného potrubia hnedou výstražnou fóliou</t>
  </si>
  <si>
    <t>61</t>
  </si>
  <si>
    <t>62</t>
  </si>
  <si>
    <t>63</t>
  </si>
  <si>
    <t>65</t>
  </si>
  <si>
    <t>66</t>
  </si>
  <si>
    <t>67</t>
  </si>
  <si>
    <t>68</t>
  </si>
  <si>
    <t>69</t>
  </si>
  <si>
    <t>998276101</t>
  </si>
  <si>
    <t>Presun hmôt pre rúrové vedenie hĺbené z rúr z plast., hmôt alebo sklolamin. v otvorenom výkope</t>
  </si>
  <si>
    <t>721171107</t>
  </si>
  <si>
    <t>721171109</t>
  </si>
  <si>
    <t>721213003</t>
  </si>
  <si>
    <t>Montáž podlahového vpustu s vodorovným odtokom a integrovaným vztlakovým uzáverom DN 50</t>
  </si>
  <si>
    <t>286630027200</t>
  </si>
  <si>
    <t>722221025</t>
  </si>
  <si>
    <t>Montáž guľového kohúta závitového priameho pre vodu G 5/4</t>
  </si>
  <si>
    <t>sub</t>
  </si>
  <si>
    <t>K004</t>
  </si>
  <si>
    <t>-1483344580</t>
  </si>
  <si>
    <t>-115058101</t>
  </si>
  <si>
    <t>1680682606</t>
  </si>
  <si>
    <t>-361037398</t>
  </si>
  <si>
    <t>-640015567</t>
  </si>
  <si>
    <t>1208786886</t>
  </si>
  <si>
    <t>239168335</t>
  </si>
  <si>
    <t>-1367387927</t>
  </si>
  <si>
    <t>-109983188</t>
  </si>
  <si>
    <t>Zásyp sypaninou v uzavretých priestoroch s urovnaním povrchu zásypu</t>
  </si>
  <si>
    <t>-307933419</t>
  </si>
  <si>
    <t>794851746</t>
  </si>
  <si>
    <t>-1334511430</t>
  </si>
  <si>
    <t>1418242387</t>
  </si>
  <si>
    <t>-1249018732</t>
  </si>
  <si>
    <t>230180021</t>
  </si>
  <si>
    <t>Montáž potrubia z plastických rúr PE, PP D x t 63 x 3.6</t>
  </si>
  <si>
    <t>-10631015</t>
  </si>
  <si>
    <t>SPW063038100</t>
  </si>
  <si>
    <t>-1272000303</t>
  </si>
  <si>
    <t>-89968112</t>
  </si>
  <si>
    <t>1485917355</t>
  </si>
  <si>
    <t>230180010</t>
  </si>
  <si>
    <t>Montáž potrubia z plastických rúr PE, PP D x t 32 x 2.9</t>
  </si>
  <si>
    <t>-72811141</t>
  </si>
  <si>
    <t>SPW032030100</t>
  </si>
  <si>
    <t>1745076520</t>
  </si>
  <si>
    <t>-1596797927</t>
  </si>
  <si>
    <t>286220028600</t>
  </si>
  <si>
    <t>668891587</t>
  </si>
  <si>
    <t>211656965</t>
  </si>
  <si>
    <t>1656823970</t>
  </si>
  <si>
    <t>230180069</t>
  </si>
  <si>
    <t>Montáž rúrových dielov PE, PP DN 63</t>
  </si>
  <si>
    <t>-2133660048</t>
  </si>
  <si>
    <t>286530074300</t>
  </si>
  <si>
    <t>82620384</t>
  </si>
  <si>
    <t>286530190200</t>
  </si>
  <si>
    <t>-1445256268</t>
  </si>
  <si>
    <t>286530187200</t>
  </si>
  <si>
    <t>554071449</t>
  </si>
  <si>
    <t>286220029500</t>
  </si>
  <si>
    <t>1257120263</t>
  </si>
  <si>
    <t>2109978171</t>
  </si>
  <si>
    <t>-388556281</t>
  </si>
  <si>
    <t>-1025545966</t>
  </si>
  <si>
    <t>1880014244</t>
  </si>
  <si>
    <t>877264024</t>
  </si>
  <si>
    <t>Montáž kanalizačnej PP odbočky DN 110</t>
  </si>
  <si>
    <t>556138646</t>
  </si>
  <si>
    <t>KGKLAP100</t>
  </si>
  <si>
    <t>-7168362</t>
  </si>
  <si>
    <t>Potrubie z PVC - U odpadové ležaté hrdlové D 110x2, 2 (odvetranie šachty)</t>
  </si>
  <si>
    <t>-1860409280</t>
  </si>
  <si>
    <t>721519479</t>
  </si>
  <si>
    <t>K007</t>
  </si>
  <si>
    <t>SUB</t>
  </si>
  <si>
    <t>-782787725</t>
  </si>
  <si>
    <t>D+M technologie fontany</t>
  </si>
  <si>
    <t>-934243531</t>
  </si>
  <si>
    <t>-243023475</t>
  </si>
  <si>
    <t>20502450</t>
  </si>
  <si>
    <t>-401168646</t>
  </si>
  <si>
    <t>34544793</t>
  </si>
  <si>
    <t>100025090</t>
  </si>
  <si>
    <t>-1004816168</t>
  </si>
  <si>
    <t>1120961196</t>
  </si>
  <si>
    <t>-1091902350</t>
  </si>
  <si>
    <t>386921011</t>
  </si>
  <si>
    <t>Montáž odlučovača ropných látok alebo lapača tukov železobetónového jednonádržového, hmotnosti jednotlivo do 3 t</t>
  </si>
  <si>
    <t>-992406350</t>
  </si>
  <si>
    <t>M004</t>
  </si>
  <si>
    <t>RETENČNÁ NADRž 1,5m3</t>
  </si>
  <si>
    <t>-301859954</t>
  </si>
  <si>
    <t>-325463302</t>
  </si>
  <si>
    <t>-1548282791</t>
  </si>
  <si>
    <t>956138796</t>
  </si>
  <si>
    <t>-1798631667</t>
  </si>
  <si>
    <t>-1477662118</t>
  </si>
  <si>
    <t>133787710</t>
  </si>
  <si>
    <t>1765650111</t>
  </si>
  <si>
    <t>1730846892</t>
  </si>
  <si>
    <t>napojenie na existujucu kanalizaciu</t>
  </si>
  <si>
    <t>-1880940234</t>
  </si>
  <si>
    <t>LG100</t>
  </si>
  <si>
    <t>-373127268</t>
  </si>
  <si>
    <t>172083278</t>
  </si>
  <si>
    <t>-476768033</t>
  </si>
  <si>
    <t>1423521782</t>
  </si>
  <si>
    <t>899721111</t>
  </si>
  <si>
    <t>Vyhľadávací vodič na potrubí PVC DN do 150 mm</t>
  </si>
  <si>
    <t>600085731</t>
  </si>
  <si>
    <t>2014054437</t>
  </si>
  <si>
    <t>1282102457</t>
  </si>
  <si>
    <t>449335489</t>
  </si>
  <si>
    <t>-1635538551</t>
  </si>
  <si>
    <t>968489564</t>
  </si>
  <si>
    <t>-679379598</t>
  </si>
  <si>
    <t>551110014000</t>
  </si>
  <si>
    <t>-1972290901</t>
  </si>
  <si>
    <t>vyburanie otvorov a nasledné utesnenie prestupov z armaturnej šachty</t>
  </si>
  <si>
    <t>553240139</t>
  </si>
  <si>
    <t>Potrubie z PVC - U odpadové ležaté hrdlové D 75x1, 8 (odvetranie šachty) ukončené mriežkou</t>
  </si>
  <si>
    <t>D+M krytu pre odvetracie potrubie - imitácia koša</t>
  </si>
  <si>
    <t>FONTÁNA</t>
  </si>
  <si>
    <t>SUPERPIPE HDPE PE100 rúra 63x3,8/100m PN10 (SDR17) - pre tlakový rozvod pitnej vody, PIPELIFE alebo ekvivalent</t>
  </si>
  <si>
    <t xml:space="preserve">Rúra HDPE PE100 SUPERPIPE D 40x3,7 mm, dĺ. 100 m PN 16 (SDR11) pre tlakový rozvod pitnej vody alebo ekvivalent </t>
  </si>
  <si>
    <t>SUPERPIPE HDPE PE100 rúra 32x3,0/100m PN16 (SDR11) - pre tlakový rozvod pitnej vody, PIPELIFE alebo ekvivalent</t>
  </si>
  <si>
    <t>Prechodka MUN PE/mosadz s vonkajším závitom PE 100 SDR 11 D 40/1 1/4", FRIALEN alebo ekvivalent</t>
  </si>
  <si>
    <t>Montáž MUN prechodka PE/mosadz s vonk. závitom PE100 SDR11 D32/1" alebo ekvivalent</t>
  </si>
  <si>
    <t>Prechodka MUN PE/mosadz s vonkajším závitom PE 100 SDR 11 D 32/1", FRIALEN alebo ekvivalent</t>
  </si>
  <si>
    <t>T-kus s predĺženou odbočkou a objímkou MB ako sada TA (Kit) PE 100 SDR 11 D 63/63 mm, FRIALEN alebo ekvivalent</t>
  </si>
  <si>
    <t>Redukcia elektrotvarovková MR PE 100 SDR 11 D 63/32 mm, FRIALEN alebo ekvivalent</t>
  </si>
  <si>
    <t>Koleno 90° elektrotvarovkové W 90° PE 100 SDR 11 D 63 mm, FRIALEN alebo ekvivalent</t>
  </si>
  <si>
    <t>Prechodka MUN PE/mosadz s vonkajším závitom PE 100 SDR 11 D 63/2", FRIALEN alebo ekvivalent</t>
  </si>
  <si>
    <t>Vyrovnávací prstenec TBS 60-15, PREFA SUČANY alebo ekvivalent</t>
  </si>
  <si>
    <t>Rúra PVC hladký kanalizačný systém DN 110x3,2, dĺ. 1 m, SN8, PIPELIFE alebo ekvivalent</t>
  </si>
  <si>
    <t>PVC spätná klapka 100, hladký kanalizačný systém, PIPELIFE alebo ekvivalent</t>
  </si>
  <si>
    <t>Armatúrna šachta 2050x2450, KLARTEC alebo ekvivalent</t>
  </si>
  <si>
    <t>Skruž 1000/250/90, KLARTEC alebo ekvivalent</t>
  </si>
  <si>
    <t>Kónus TBS 100/65-60 so stupačkou, šachtový program, PREFA SUČANY alebo ekvivalent</t>
  </si>
  <si>
    <t>Šachtová skruž TBH  100-100 so stupačkou, PREFA SUČANY alebo ekvivalent</t>
  </si>
  <si>
    <t>Šachtová skruž TBH  100-25 so stupačkou, PREFA SUČANY alebo ekvivalent</t>
  </si>
  <si>
    <t>Šachtové dno TBS  100/68 DN 1000, h=680 -pre DN 100, 150, 200, 250, 300 , PREFA SUČANY alebo ekvivalent</t>
  </si>
  <si>
    <t>Poklop betónovo - liatinový BEGU D, 40t, atyp (logo TRNAVA) alebo ekvivalent</t>
  </si>
  <si>
    <t>IN SITU manžeta 100 - pre OD tvarovky - PP korugovaný kanalizačný systém, PIPELIFE alebo ekvivalent</t>
  </si>
  <si>
    <t>Podlahový vpust HL510NPr, (0,5 l/s) horizontálny odtok DN 40/50, pevná izolačná príruba, zápachová uzávierka Primus, rám 147x147 mm, mriežka 140x140mm, PP/PE/nerez alebo ekvivalent</t>
  </si>
  <si>
    <t>Guľový uzáver pre vodu Perfecta, 5/4" FF, páčka, niklovaná mosadz, IVAR alebo ekvivalent</t>
  </si>
  <si>
    <t>ekvivalent</t>
  </si>
  <si>
    <t>Vypracovanie dielenskej dokumentácie</t>
  </si>
  <si>
    <t>kpl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</si>
</sst>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4" x14ac:knownFonts="1">
    <font>
      <sz val="8"/>
      <name val="Trebuchet MS"/>
      <family val="2"/>
    </font>
    <font>
      <sz val="8"/>
      <color rgb="FF969696"/>
      <name val="Trebuchet MS"/>
      <family val="2"/>
      <charset val="238"/>
    </font>
    <font>
      <sz val="9"/>
      <name val="Trebuchet MS"/>
      <family val="2"/>
      <charset val="238"/>
    </font>
    <font>
      <b/>
      <sz val="12"/>
      <name val="Trebuchet MS"/>
      <family val="2"/>
      <charset val="238"/>
    </font>
    <font>
      <sz val="11"/>
      <name val="Trebuchet MS"/>
      <family val="2"/>
      <charset val="238"/>
    </font>
    <font>
      <sz val="12"/>
      <color rgb="FF003366"/>
      <name val="Trebuchet MS"/>
      <family val="2"/>
      <charset val="238"/>
    </font>
    <font>
      <sz val="10"/>
      <color rgb="FF003366"/>
      <name val="Trebuchet MS"/>
      <family val="2"/>
      <charset val="238"/>
    </font>
    <font>
      <sz val="8"/>
      <color rgb="FF003366"/>
      <name val="Trebuchet MS"/>
      <family val="2"/>
      <charset val="238"/>
    </font>
    <font>
      <sz val="8"/>
      <color rgb="FFFAE682"/>
      <name val="Trebuchet MS"/>
      <family val="2"/>
      <charset val="238"/>
    </font>
    <font>
      <sz val="10"/>
      <name val="Trebuchet MS"/>
      <family val="2"/>
      <charset val="238"/>
    </font>
    <font>
      <sz val="10"/>
      <color rgb="FF960000"/>
      <name val="Trebuchet MS"/>
      <family val="2"/>
      <charset val="238"/>
    </font>
    <font>
      <u/>
      <sz val="10"/>
      <color theme="10"/>
      <name val="Trebuchet MS"/>
      <family val="2"/>
      <charset val="238"/>
    </font>
    <font>
      <sz val="8"/>
      <color rgb="FF3366FF"/>
      <name val="Trebuchet MS"/>
      <family val="2"/>
      <charset val="238"/>
    </font>
    <font>
      <b/>
      <sz val="16"/>
      <name val="Trebuchet MS"/>
      <family val="2"/>
      <charset val="238"/>
    </font>
    <font>
      <sz val="9"/>
      <color rgb="FF969696"/>
      <name val="Trebuchet MS"/>
      <family val="2"/>
      <charset val="238"/>
    </font>
    <font>
      <sz val="10"/>
      <color rgb="FF464646"/>
      <name val="Trebuchet MS"/>
      <family val="2"/>
      <charset val="238"/>
    </font>
    <font>
      <b/>
      <sz val="10"/>
      <name val="Trebuchet MS"/>
      <family val="2"/>
      <charset val="238"/>
    </font>
    <font>
      <b/>
      <sz val="8"/>
      <color rgb="FF969696"/>
      <name val="Trebuchet MS"/>
      <family val="2"/>
      <charset val="238"/>
    </font>
    <font>
      <b/>
      <sz val="10"/>
      <color rgb="FF464646"/>
      <name val="Trebuchet MS"/>
      <family val="2"/>
      <charset val="238"/>
    </font>
    <font>
      <sz val="10"/>
      <color rgb="FF969696"/>
      <name val="Trebuchet MS"/>
      <family val="2"/>
      <charset val="238"/>
    </font>
    <font>
      <b/>
      <sz val="9"/>
      <name val="Trebuchet MS"/>
      <family val="2"/>
      <charset val="238"/>
    </font>
    <font>
      <sz val="12"/>
      <color rgb="FF969696"/>
      <name val="Trebuchet MS"/>
      <family val="2"/>
      <charset val="238"/>
    </font>
    <font>
      <b/>
      <sz val="12"/>
      <color rgb="FF960000"/>
      <name val="Trebuchet MS"/>
      <family val="2"/>
      <charset val="238"/>
    </font>
    <font>
      <sz val="12"/>
      <name val="Trebuchet MS"/>
      <family val="2"/>
      <charset val="238"/>
    </font>
    <font>
      <sz val="18"/>
      <color theme="10"/>
      <name val="Wingdings 2"/>
      <family val="1"/>
      <charset val="2"/>
    </font>
    <font>
      <b/>
      <sz val="11"/>
      <color rgb="FF003366"/>
      <name val="Trebuchet MS"/>
      <family val="2"/>
      <charset val="238"/>
    </font>
    <font>
      <sz val="11"/>
      <color rgb="FF003366"/>
      <name val="Trebuchet MS"/>
      <family val="2"/>
      <charset val="238"/>
    </font>
    <font>
      <sz val="11"/>
      <color rgb="FF969696"/>
      <name val="Trebuchet MS"/>
      <family val="2"/>
      <charset val="238"/>
    </font>
    <font>
      <b/>
      <sz val="12"/>
      <color rgb="FF800000"/>
      <name val="Trebuchet MS"/>
      <family val="2"/>
      <charset val="238"/>
    </font>
    <font>
      <b/>
      <sz val="8"/>
      <color rgb="FF800000"/>
      <name val="Trebuchet MS"/>
      <family val="2"/>
      <charset val="238"/>
    </font>
    <font>
      <sz val="8"/>
      <color rgb="FF960000"/>
      <name val="Trebuchet MS"/>
      <family val="2"/>
      <charset val="238"/>
    </font>
    <font>
      <b/>
      <sz val="8"/>
      <name val="Trebuchet MS"/>
      <family val="2"/>
      <charset val="238"/>
    </font>
    <font>
      <i/>
      <sz val="8"/>
      <color rgb="FF0000FF"/>
      <name val="Trebuchet MS"/>
      <family val="2"/>
      <charset val="238"/>
    </font>
    <font>
      <u/>
      <sz val="11"/>
      <color theme="10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30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3" fillId="0" borderId="0" applyNumberFormat="0" applyFill="0" applyBorder="0" applyAlignment="0" applyProtection="0"/>
  </cellStyleXfs>
  <cellXfs count="249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2" borderId="0" xfId="0" applyFont="1" applyFill="1" applyAlignment="1" applyProtection="1">
      <alignment horizontal="left" vertical="center"/>
    </xf>
    <xf numFmtId="0" fontId="9" fillId="2" borderId="0" xfId="0" applyFont="1" applyFill="1" applyAlignment="1" applyProtection="1">
      <alignment vertical="center"/>
    </xf>
    <xf numFmtId="0" fontId="10" fillId="2" borderId="0" xfId="0" applyFont="1" applyFill="1" applyAlignment="1" applyProtection="1">
      <alignment horizontal="left" vertical="center"/>
    </xf>
    <xf numFmtId="0" fontId="11" fillId="2" borderId="0" xfId="1" applyFont="1" applyFill="1" applyAlignment="1" applyProtection="1">
      <alignment vertical="center"/>
    </xf>
    <xf numFmtId="0" fontId="0" fillId="2" borderId="0" xfId="0" applyFill="1"/>
    <xf numFmtId="0" fontId="8" fillId="2" borderId="0" xfId="0" applyFont="1" applyFill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0" xfId="0" applyBorder="1"/>
    <xf numFmtId="0" fontId="14" fillId="0" borderId="0" xfId="0" applyFont="1" applyBorder="1" applyAlignment="1">
      <alignment horizontal="left" vertical="top"/>
    </xf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top"/>
    </xf>
    <xf numFmtId="0" fontId="14" fillId="0" borderId="0" xfId="0" applyFont="1" applyBorder="1" applyAlignment="1">
      <alignment horizontal="left" vertical="center"/>
    </xf>
    <xf numFmtId="0" fontId="0" fillId="0" borderId="6" xfId="0" applyBorder="1"/>
    <xf numFmtId="0" fontId="15" fillId="0" borderId="0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6" fillId="0" borderId="7" xfId="0" applyFont="1" applyBorder="1" applyAlignment="1">
      <alignment horizontal="left" vertical="center"/>
    </xf>
    <xf numFmtId="0" fontId="0" fillId="0" borderId="7" xfId="0" applyFont="1" applyBorder="1" applyAlignment="1">
      <alignment vertical="center"/>
    </xf>
    <xf numFmtId="0" fontId="1" fillId="0" borderId="4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164" fontId="1" fillId="0" borderId="0" xfId="0" applyNumberFormat="1" applyFont="1" applyBorder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1" fillId="0" borderId="5" xfId="0" applyFont="1" applyBorder="1" applyAlignment="1">
      <alignment vertical="center"/>
    </xf>
    <xf numFmtId="0" fontId="0" fillId="4" borderId="0" xfId="0" applyFont="1" applyFill="1" applyBorder="1" applyAlignment="1">
      <alignment vertical="center"/>
    </xf>
    <xf numFmtId="0" fontId="3" fillId="4" borderId="8" xfId="0" applyFont="1" applyFill="1" applyBorder="1" applyAlignment="1">
      <alignment horizontal="left" vertical="center"/>
    </xf>
    <xf numFmtId="0" fontId="0" fillId="4" borderId="9" xfId="0" applyFont="1" applyFill="1" applyBorder="1" applyAlignment="1">
      <alignment vertical="center"/>
    </xf>
    <xf numFmtId="0" fontId="3" fillId="4" borderId="9" xfId="0" applyFont="1" applyFill="1" applyBorder="1" applyAlignment="1">
      <alignment horizontal="center" vertical="center"/>
    </xf>
    <xf numFmtId="0" fontId="18" fillId="0" borderId="11" xfId="0" applyFont="1" applyBorder="1" applyAlignment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Border="1"/>
    <xf numFmtId="0" fontId="0" fillId="0" borderId="15" xfId="0" applyBorder="1"/>
    <xf numFmtId="0" fontId="19" fillId="0" borderId="16" xfId="0" applyFont="1" applyBorder="1" applyAlignment="1">
      <alignment horizontal="left" vertical="center"/>
    </xf>
    <xf numFmtId="0" fontId="0" fillId="0" borderId="17" xfId="0" applyFont="1" applyBorder="1" applyAlignment="1">
      <alignment vertical="center"/>
    </xf>
    <xf numFmtId="0" fontId="19" fillId="0" borderId="17" xfId="0" applyFont="1" applyBorder="1" applyAlignment="1">
      <alignment horizontal="left" vertical="center"/>
    </xf>
    <xf numFmtId="0" fontId="0" fillId="0" borderId="18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0" borderId="20" xfId="0" applyFont="1" applyBorder="1" applyAlignment="1">
      <alignment vertical="center"/>
    </xf>
    <xf numFmtId="0" fontId="0" fillId="0" borderId="21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vertical="center"/>
    </xf>
    <xf numFmtId="0" fontId="3" fillId="0" borderId="5" xfId="0" applyFont="1" applyBorder="1" applyAlignment="1">
      <alignment vertical="center"/>
    </xf>
    <xf numFmtId="0" fontId="20" fillId="0" borderId="0" xfId="0" applyFont="1" applyBorder="1" applyAlignment="1">
      <alignment vertical="center"/>
    </xf>
    <xf numFmtId="165" fontId="2" fillId="0" borderId="0" xfId="0" applyNumberFormat="1" applyFont="1" applyBorder="1" applyAlignment="1">
      <alignment horizontal="left" vertical="center"/>
    </xf>
    <xf numFmtId="0" fontId="0" fillId="0" borderId="15" xfId="0" applyFont="1" applyBorder="1" applyAlignment="1">
      <alignment vertical="center"/>
    </xf>
    <xf numFmtId="0" fontId="0" fillId="5" borderId="9" xfId="0" applyFont="1" applyFill="1" applyBorder="1" applyAlignment="1">
      <alignment vertical="center"/>
    </xf>
    <xf numFmtId="0" fontId="14" fillId="0" borderId="22" xfId="0" applyFont="1" applyBorder="1" applyAlignment="1">
      <alignment horizontal="center" vertical="center" wrapText="1"/>
    </xf>
    <xf numFmtId="0" fontId="14" fillId="0" borderId="23" xfId="0" applyFont="1" applyBorder="1" applyAlignment="1">
      <alignment horizontal="center" vertical="center" wrapText="1"/>
    </xf>
    <xf numFmtId="0" fontId="14" fillId="0" borderId="24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22" fillId="0" borderId="0" xfId="0" applyFont="1" applyBorder="1" applyAlignment="1">
      <alignment horizontal="left" vertical="center"/>
    </xf>
    <xf numFmtId="0" fontId="22" fillId="0" borderId="0" xfId="0" applyFont="1" applyBorder="1" applyAlignment="1">
      <alignment vertical="center"/>
    </xf>
    <xf numFmtId="4" fontId="21" fillId="0" borderId="14" xfId="0" applyNumberFormat="1" applyFont="1" applyBorder="1" applyAlignment="1">
      <alignment vertical="center"/>
    </xf>
    <xf numFmtId="4" fontId="21" fillId="0" borderId="0" xfId="0" applyNumberFormat="1" applyFont="1" applyBorder="1" applyAlignment="1">
      <alignment vertical="center"/>
    </xf>
    <xf numFmtId="166" fontId="21" fillId="0" borderId="0" xfId="0" applyNumberFormat="1" applyFont="1" applyBorder="1" applyAlignment="1">
      <alignment vertical="center"/>
    </xf>
    <xf numFmtId="4" fontId="21" fillId="0" borderId="15" xfId="0" applyNumberFormat="1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4" fillId="0" borderId="4" xfId="0" applyFont="1" applyBorder="1" applyAlignment="1">
      <alignment vertical="center"/>
    </xf>
    <xf numFmtId="0" fontId="25" fillId="0" borderId="0" xfId="0" applyFont="1" applyBorder="1" applyAlignment="1">
      <alignment vertical="center"/>
    </xf>
    <xf numFmtId="0" fontId="26" fillId="0" borderId="0" xfId="0" applyFont="1" applyBorder="1" applyAlignment="1">
      <alignment vertical="center"/>
    </xf>
    <xf numFmtId="0" fontId="4" fillId="0" borderId="5" xfId="0" applyFont="1" applyBorder="1" applyAlignment="1">
      <alignment vertical="center"/>
    </xf>
    <xf numFmtId="4" fontId="27" fillId="0" borderId="14" xfId="0" applyNumberFormat="1" applyFont="1" applyBorder="1" applyAlignment="1">
      <alignment vertical="center"/>
    </xf>
    <xf numFmtId="4" fontId="27" fillId="0" borderId="0" xfId="0" applyNumberFormat="1" applyFont="1" applyBorder="1" applyAlignment="1">
      <alignment vertical="center"/>
    </xf>
    <xf numFmtId="166" fontId="27" fillId="0" borderId="0" xfId="0" applyNumberFormat="1" applyFont="1" applyBorder="1" applyAlignment="1">
      <alignment vertical="center"/>
    </xf>
    <xf numFmtId="4" fontId="27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4" fontId="27" fillId="0" borderId="16" xfId="0" applyNumberFormat="1" applyFont="1" applyBorder="1" applyAlignment="1">
      <alignment vertical="center"/>
    </xf>
    <xf numFmtId="4" fontId="27" fillId="0" borderId="17" xfId="0" applyNumberFormat="1" applyFont="1" applyBorder="1" applyAlignment="1">
      <alignment vertical="center"/>
    </xf>
    <xf numFmtId="166" fontId="27" fillId="0" borderId="17" xfId="0" applyNumberFormat="1" applyFont="1" applyBorder="1" applyAlignment="1">
      <alignment vertical="center"/>
    </xf>
    <xf numFmtId="4" fontId="27" fillId="0" borderId="18" xfId="0" applyNumberFormat="1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2" fillId="5" borderId="0" xfId="0" applyFont="1" applyFill="1" applyBorder="1" applyAlignment="1">
      <alignment horizontal="left" vertical="center"/>
    </xf>
    <xf numFmtId="0" fontId="0" fillId="5" borderId="0" xfId="0" applyFont="1" applyFill="1" applyBorder="1" applyAlignment="1">
      <alignment vertical="center"/>
    </xf>
    <xf numFmtId="0" fontId="0" fillId="2" borderId="0" xfId="0" applyFill="1" applyProtection="1"/>
    <xf numFmtId="0" fontId="9" fillId="0" borderId="0" xfId="0" applyFont="1" applyBorder="1" applyAlignment="1">
      <alignment horizontal="left" vertical="center"/>
    </xf>
    <xf numFmtId="0" fontId="16" fillId="0" borderId="0" xfId="0" applyFont="1" applyBorder="1" applyAlignment="1">
      <alignment horizontal="left" vertical="center"/>
    </xf>
    <xf numFmtId="0" fontId="1" fillId="0" borderId="0" xfId="0" applyFont="1" applyBorder="1" applyAlignment="1">
      <alignment horizontal="right" vertical="center"/>
    </xf>
    <xf numFmtId="0" fontId="3" fillId="5" borderId="8" xfId="0" applyFont="1" applyFill="1" applyBorder="1" applyAlignment="1">
      <alignment horizontal="left" vertical="center"/>
    </xf>
    <xf numFmtId="0" fontId="3" fillId="5" borderId="9" xfId="0" applyFont="1" applyFill="1" applyBorder="1" applyAlignment="1">
      <alignment horizontal="right" vertical="center"/>
    </xf>
    <xf numFmtId="0" fontId="3" fillId="5" borderId="9" xfId="0" applyFont="1" applyFill="1" applyBorder="1" applyAlignment="1">
      <alignment horizontal="center" vertical="center"/>
    </xf>
    <xf numFmtId="0" fontId="28" fillId="0" borderId="0" xfId="0" applyFont="1" applyBorder="1" applyAlignment="1">
      <alignment horizontal="left" vertical="center"/>
    </xf>
    <xf numFmtId="0" fontId="5" fillId="0" borderId="4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Border="1" applyAlignment="1">
      <alignment horizontal="left" vertical="center"/>
    </xf>
    <xf numFmtId="0" fontId="5" fillId="0" borderId="5" xfId="0" applyFont="1" applyBorder="1" applyAlignment="1">
      <alignment vertical="center"/>
    </xf>
    <xf numFmtId="0" fontId="6" fillId="0" borderId="4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0" xfId="0" applyFont="1" applyBorder="1" applyAlignment="1">
      <alignment horizontal="left" vertical="center"/>
    </xf>
    <xf numFmtId="0" fontId="6" fillId="0" borderId="5" xfId="0" applyFont="1" applyBorder="1" applyAlignment="1">
      <alignment vertical="center"/>
    </xf>
    <xf numFmtId="0" fontId="0" fillId="0" borderId="25" xfId="0" applyFont="1" applyBorder="1" applyAlignment="1">
      <alignment vertical="center"/>
    </xf>
    <xf numFmtId="0" fontId="14" fillId="0" borderId="25" xfId="0" applyFont="1" applyBorder="1" applyAlignment="1">
      <alignment horizontal="center" vertical="center"/>
    </xf>
    <xf numFmtId="0" fontId="0" fillId="0" borderId="4" xfId="0" applyFont="1" applyBorder="1" applyAlignment="1">
      <alignment horizontal="center" vertical="center" wrapText="1"/>
    </xf>
    <xf numFmtId="0" fontId="2" fillId="5" borderId="22" xfId="0" applyFont="1" applyFill="1" applyBorder="1" applyAlignment="1">
      <alignment horizontal="center" vertical="center" wrapText="1"/>
    </xf>
    <xf numFmtId="0" fontId="2" fillId="5" borderId="23" xfId="0" applyFont="1" applyFill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166" fontId="30" fillId="0" borderId="12" xfId="0" applyNumberFormat="1" applyFont="1" applyBorder="1" applyAlignment="1"/>
    <xf numFmtId="166" fontId="30" fillId="0" borderId="13" xfId="0" applyNumberFormat="1" applyFont="1" applyBorder="1" applyAlignment="1"/>
    <xf numFmtId="167" fontId="31" fillId="0" borderId="0" xfId="0" applyNumberFormat="1" applyFont="1" applyAlignment="1">
      <alignment vertical="center"/>
    </xf>
    <xf numFmtId="0" fontId="7" fillId="0" borderId="4" xfId="0" applyFont="1" applyBorder="1" applyAlignment="1"/>
    <xf numFmtId="0" fontId="7" fillId="0" borderId="0" xfId="0" applyFont="1" applyBorder="1" applyAlignment="1"/>
    <xf numFmtId="0" fontId="5" fillId="0" borderId="0" xfId="0" applyFont="1" applyBorder="1" applyAlignment="1">
      <alignment horizontal="left"/>
    </xf>
    <xf numFmtId="0" fontId="7" fillId="0" borderId="5" xfId="0" applyFont="1" applyBorder="1" applyAlignment="1"/>
    <xf numFmtId="0" fontId="7" fillId="0" borderId="14" xfId="0" applyFont="1" applyBorder="1" applyAlignment="1"/>
    <xf numFmtId="166" fontId="7" fillId="0" borderId="0" xfId="0" applyNumberFormat="1" applyFont="1" applyBorder="1" applyAlignment="1"/>
    <xf numFmtId="166" fontId="7" fillId="0" borderId="15" xfId="0" applyNumberFormat="1" applyFont="1" applyBorder="1" applyAlignment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167" fontId="7" fillId="0" borderId="0" xfId="0" applyNumberFormat="1" applyFont="1" applyAlignment="1">
      <alignment vertical="center"/>
    </xf>
    <xf numFmtId="0" fontId="6" fillId="0" borderId="0" xfId="0" applyFont="1" applyBorder="1" applyAlignment="1">
      <alignment horizontal="left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25" xfId="0" applyFont="1" applyBorder="1" applyAlignment="1">
      <alignment horizontal="left" vertical="center"/>
    </xf>
    <xf numFmtId="166" fontId="1" fillId="0" borderId="0" xfId="0" applyNumberFormat="1" applyFont="1" applyBorder="1" applyAlignment="1">
      <alignment vertical="center"/>
    </xf>
    <xf numFmtId="166" fontId="1" fillId="0" borderId="15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167" fontId="0" fillId="0" borderId="0" xfId="0" applyNumberFormat="1" applyFont="1" applyAlignment="1">
      <alignment vertical="center"/>
    </xf>
    <xf numFmtId="0" fontId="1" fillId="0" borderId="17" xfId="0" applyFont="1" applyBorder="1" applyAlignment="1">
      <alignment horizontal="center" vertical="center"/>
    </xf>
    <xf numFmtId="166" fontId="1" fillId="0" borderId="17" xfId="0" applyNumberFormat="1" applyFont="1" applyBorder="1" applyAlignment="1">
      <alignment vertical="center"/>
    </xf>
    <xf numFmtId="166" fontId="1" fillId="0" borderId="18" xfId="0" applyNumberFormat="1" applyFont="1" applyBorder="1" applyAlignment="1">
      <alignment vertical="center"/>
    </xf>
    <xf numFmtId="14" fontId="0" fillId="0" borderId="0" xfId="0" applyNumberFormat="1" applyFont="1" applyBorder="1" applyAlignment="1">
      <alignment vertical="center"/>
    </xf>
    <xf numFmtId="14" fontId="2" fillId="0" borderId="0" xfId="0" applyNumberFormat="1" applyFont="1" applyBorder="1" applyAlignment="1">
      <alignment horizontal="left" vertical="center"/>
    </xf>
    <xf numFmtId="4" fontId="22" fillId="5" borderId="0" xfId="0" applyNumberFormat="1" applyFont="1" applyFill="1" applyBorder="1" applyAlignment="1">
      <alignment vertical="center"/>
    </xf>
    <xf numFmtId="0" fontId="0" fillId="0" borderId="0" xfId="0"/>
    <xf numFmtId="0" fontId="0" fillId="0" borderId="0" xfId="0" applyBorder="1"/>
    <xf numFmtId="0" fontId="13" fillId="0" borderId="0" xfId="0" applyFont="1" applyBorder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167" fontId="5" fillId="0" borderId="0" xfId="0" applyNumberFormat="1" applyFont="1" applyBorder="1" applyAlignment="1">
      <alignment vertical="center"/>
    </xf>
    <xf numFmtId="4" fontId="28" fillId="0" borderId="0" xfId="0" applyNumberFormat="1" applyFont="1" applyBorder="1" applyAlignment="1">
      <alignment vertical="center"/>
    </xf>
    <xf numFmtId="4" fontId="29" fillId="0" borderId="0" xfId="0" applyNumberFormat="1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0" fillId="5" borderId="0" xfId="0" applyFont="1" applyFill="1" applyBorder="1" applyAlignment="1">
      <alignment vertical="center"/>
    </xf>
    <xf numFmtId="167" fontId="3" fillId="0" borderId="0" xfId="0" applyNumberFormat="1" applyFont="1" applyBorder="1" applyAlignment="1">
      <alignment vertical="center"/>
    </xf>
    <xf numFmtId="167" fontId="6" fillId="0" borderId="0" xfId="0" applyNumberFormat="1" applyFont="1" applyBorder="1" applyAlignment="1">
      <alignment vertical="center"/>
    </xf>
    <xf numFmtId="167" fontId="0" fillId="6" borderId="26" xfId="0" applyNumberFormat="1" applyFont="1" applyFill="1" applyBorder="1" applyAlignment="1" applyProtection="1">
      <alignment vertical="center"/>
      <protection locked="0"/>
    </xf>
    <xf numFmtId="0" fontId="0" fillId="0" borderId="0" xfId="0"/>
    <xf numFmtId="0" fontId="1" fillId="0" borderId="0" xfId="0" applyFont="1" applyBorder="1" applyAlignment="1">
      <alignment horizontal="left" vertical="center"/>
    </xf>
    <xf numFmtId="0" fontId="2" fillId="7" borderId="26" xfId="0" applyFont="1" applyFill="1" applyBorder="1" applyAlignment="1">
      <alignment horizontal="center" vertical="center" wrapText="1"/>
    </xf>
    <xf numFmtId="4" fontId="22" fillId="0" borderId="0" xfId="0" applyNumberFormat="1" applyFont="1" applyBorder="1" applyAlignment="1">
      <alignment vertical="center"/>
    </xf>
    <xf numFmtId="4" fontId="22" fillId="5" borderId="0" xfId="0" applyNumberFormat="1" applyFont="1" applyFill="1" applyBorder="1" applyAlignment="1">
      <alignment vertical="center"/>
    </xf>
    <xf numFmtId="0" fontId="12" fillId="3" borderId="0" xfId="0" applyFont="1" applyFill="1" applyAlignment="1">
      <alignment horizontal="center" vertical="center"/>
    </xf>
    <xf numFmtId="0" fontId="0" fillId="0" borderId="0" xfId="0"/>
    <xf numFmtId="4" fontId="26" fillId="0" borderId="0" xfId="0" applyNumberFormat="1" applyFont="1" applyBorder="1" applyAlignment="1">
      <alignment vertical="center"/>
    </xf>
    <xf numFmtId="0" fontId="26" fillId="0" borderId="0" xfId="0" applyFont="1" applyBorder="1" applyAlignment="1">
      <alignment vertical="center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1" fillId="0" borderId="14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2" fillId="0" borderId="0" xfId="0" applyFont="1" applyBorder="1" applyAlignment="1">
      <alignment vertical="center"/>
    </xf>
    <xf numFmtId="4" fontId="9" fillId="0" borderId="0" xfId="0" applyNumberFormat="1" applyFont="1" applyBorder="1" applyAlignment="1">
      <alignment vertical="center"/>
    </xf>
    <xf numFmtId="0" fontId="0" fillId="0" borderId="0" xfId="0" applyBorder="1"/>
    <xf numFmtId="4" fontId="16" fillId="0" borderId="7" xfId="0" applyNumberFormat="1" applyFont="1" applyBorder="1" applyAlignment="1">
      <alignment vertical="center"/>
    </xf>
    <xf numFmtId="0" fontId="0" fillId="0" borderId="7" xfId="0" applyFont="1" applyBorder="1" applyAlignment="1">
      <alignment vertical="center"/>
    </xf>
    <xf numFmtId="0" fontId="25" fillId="0" borderId="0" xfId="0" applyFont="1" applyBorder="1" applyAlignment="1">
      <alignment horizontal="left" vertical="center" wrapText="1"/>
    </xf>
    <xf numFmtId="4" fontId="22" fillId="0" borderId="0" xfId="0" applyNumberFormat="1" applyFont="1" applyBorder="1" applyAlignment="1">
      <alignment horizontal="right" vertical="center"/>
    </xf>
    <xf numFmtId="0" fontId="2" fillId="5" borderId="8" xfId="0" applyFont="1" applyFill="1" applyBorder="1" applyAlignment="1">
      <alignment horizontal="center" vertical="center"/>
    </xf>
    <xf numFmtId="0" fontId="2" fillId="5" borderId="9" xfId="0" applyFont="1" applyFill="1" applyBorder="1" applyAlignment="1">
      <alignment horizontal="left" vertical="center"/>
    </xf>
    <xf numFmtId="0" fontId="2" fillId="5" borderId="9" xfId="0" applyFont="1" applyFill="1" applyBorder="1" applyAlignment="1">
      <alignment horizontal="center" vertical="center"/>
    </xf>
    <xf numFmtId="0" fontId="2" fillId="5" borderId="10" xfId="0" applyFont="1" applyFill="1" applyBorder="1" applyAlignment="1">
      <alignment horizontal="left" vertical="center"/>
    </xf>
    <xf numFmtId="0" fontId="3" fillId="4" borderId="9" xfId="0" applyFont="1" applyFill="1" applyBorder="1" applyAlignment="1">
      <alignment horizontal="left" vertical="center"/>
    </xf>
    <xf numFmtId="0" fontId="0" fillId="4" borderId="9" xfId="0" applyFont="1" applyFill="1" applyBorder="1" applyAlignment="1">
      <alignment vertical="center"/>
    </xf>
    <xf numFmtId="4" fontId="3" fillId="4" borderId="9" xfId="0" applyNumberFormat="1" applyFont="1" applyFill="1" applyBorder="1" applyAlignment="1">
      <alignment vertical="center"/>
    </xf>
    <xf numFmtId="0" fontId="0" fillId="4" borderId="10" xfId="0" applyFont="1" applyFill="1" applyBorder="1" applyAlignment="1">
      <alignment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vertical="center"/>
    </xf>
    <xf numFmtId="164" fontId="1" fillId="0" borderId="0" xfId="0" applyNumberFormat="1" applyFont="1" applyBorder="1" applyAlignment="1">
      <alignment vertical="center"/>
    </xf>
    <xf numFmtId="0" fontId="1" fillId="0" borderId="0" xfId="0" applyFont="1" applyBorder="1" applyAlignment="1">
      <alignment vertical="center"/>
    </xf>
    <xf numFmtId="4" fontId="17" fillId="0" borderId="0" xfId="0" applyNumberFormat="1" applyFont="1" applyBorder="1" applyAlignment="1">
      <alignment vertical="center"/>
    </xf>
    <xf numFmtId="0" fontId="12" fillId="0" borderId="0" xfId="0" applyFont="1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left" vertical="center" wrapText="1"/>
    </xf>
    <xf numFmtId="0" fontId="11" fillId="2" borderId="0" xfId="1" applyFont="1" applyFill="1" applyAlignment="1" applyProtection="1">
      <alignment horizontal="center" vertical="center"/>
    </xf>
    <xf numFmtId="167" fontId="22" fillId="0" borderId="12" xfId="0" applyNumberFormat="1" applyFont="1" applyBorder="1" applyAlignment="1"/>
    <xf numFmtId="167" fontId="3" fillId="0" borderId="12" xfId="0" applyNumberFormat="1" applyFont="1" applyBorder="1" applyAlignment="1">
      <alignment vertical="center"/>
    </xf>
    <xf numFmtId="167" fontId="5" fillId="0" borderId="0" xfId="0" applyNumberFormat="1" applyFont="1" applyBorder="1" applyAlignment="1"/>
    <xf numFmtId="167" fontId="5" fillId="0" borderId="0" xfId="0" applyNumberFormat="1" applyFont="1" applyBorder="1" applyAlignment="1">
      <alignment vertical="center"/>
    </xf>
    <xf numFmtId="4" fontId="28" fillId="0" borderId="0" xfId="0" applyNumberFormat="1" applyFont="1" applyBorder="1" applyAlignment="1">
      <alignment vertical="center"/>
    </xf>
    <xf numFmtId="4" fontId="29" fillId="0" borderId="0" xfId="0" applyNumberFormat="1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14" fillId="0" borderId="0" xfId="0" applyFont="1" applyBorder="1" applyAlignment="1">
      <alignment horizontal="left" vertical="center" wrapText="1"/>
    </xf>
    <xf numFmtId="0" fontId="14" fillId="0" borderId="0" xfId="0" applyFont="1" applyBorder="1" applyAlignment="1">
      <alignment horizontal="left" vertical="center"/>
    </xf>
    <xf numFmtId="165" fontId="2" fillId="0" borderId="0" xfId="0" applyNumberFormat="1" applyFont="1" applyBorder="1" applyAlignment="1">
      <alignment horizontal="left" vertical="center"/>
    </xf>
    <xf numFmtId="0" fontId="2" fillId="5" borderId="23" xfId="0" applyFont="1" applyFill="1" applyBorder="1" applyAlignment="1">
      <alignment horizontal="center" vertical="center" wrapText="1"/>
    </xf>
    <xf numFmtId="4" fontId="5" fillId="0" borderId="0" xfId="0" applyNumberFormat="1" applyFont="1" applyBorder="1" applyAlignment="1">
      <alignment vertical="center"/>
    </xf>
    <xf numFmtId="0" fontId="5" fillId="0" borderId="0" xfId="0" applyFont="1" applyBorder="1" applyAlignment="1">
      <alignment vertical="center"/>
    </xf>
    <xf numFmtId="4" fontId="6" fillId="0" borderId="0" xfId="0" applyNumberFormat="1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2" fillId="5" borderId="0" xfId="0" applyFont="1" applyFill="1" applyBorder="1" applyAlignment="1">
      <alignment horizontal="center" vertical="center"/>
    </xf>
    <xf numFmtId="0" fontId="0" fillId="5" borderId="0" xfId="0" applyFont="1" applyFill="1" applyBorder="1" applyAlignment="1">
      <alignment vertical="center"/>
    </xf>
    <xf numFmtId="4" fontId="1" fillId="0" borderId="0" xfId="0" applyNumberFormat="1" applyFont="1" applyBorder="1" applyAlignment="1">
      <alignment vertical="center"/>
    </xf>
    <xf numFmtId="4" fontId="3" fillId="5" borderId="9" xfId="0" applyNumberFormat="1" applyFont="1" applyFill="1" applyBorder="1" applyAlignment="1">
      <alignment vertical="center"/>
    </xf>
    <xf numFmtId="4" fontId="3" fillId="5" borderId="10" xfId="0" applyNumberFormat="1" applyFont="1" applyFill="1" applyBorder="1" applyAlignment="1">
      <alignment vertical="center"/>
    </xf>
    <xf numFmtId="4" fontId="16" fillId="0" borderId="0" xfId="0" applyNumberFormat="1" applyFont="1" applyBorder="1" applyAlignment="1">
      <alignment vertical="center"/>
    </xf>
    <xf numFmtId="0" fontId="0" fillId="0" borderId="26" xfId="0" applyFont="1" applyBorder="1" applyAlignment="1" applyProtection="1">
      <alignment horizontal="center" vertical="center"/>
      <protection locked="0"/>
    </xf>
    <xf numFmtId="49" fontId="0" fillId="0" borderId="26" xfId="0" applyNumberFormat="1" applyFont="1" applyBorder="1" applyAlignment="1" applyProtection="1">
      <alignment horizontal="left" vertical="center" wrapText="1"/>
      <protection locked="0"/>
    </xf>
    <xf numFmtId="0" fontId="0" fillId="0" borderId="26" xfId="0" applyFont="1" applyBorder="1" applyAlignment="1" applyProtection="1">
      <alignment horizontal="center" vertical="center" wrapText="1"/>
      <protection locked="0"/>
    </xf>
    <xf numFmtId="167" fontId="0" fillId="0" borderId="26" xfId="0" applyNumberFormat="1" applyFont="1" applyBorder="1" applyAlignment="1" applyProtection="1">
      <alignment vertical="center"/>
      <protection locked="0"/>
    </xf>
    <xf numFmtId="0" fontId="0" fillId="0" borderId="27" xfId="0" applyFont="1" applyBorder="1" applyAlignment="1" applyProtection="1">
      <alignment horizontal="left" vertical="center" wrapText="1"/>
      <protection locked="0"/>
    </xf>
    <xf numFmtId="0" fontId="0" fillId="0" borderId="28" xfId="0" applyFont="1" applyBorder="1" applyAlignment="1" applyProtection="1">
      <alignment horizontal="left" vertical="center" wrapText="1"/>
      <protection locked="0"/>
    </xf>
    <xf numFmtId="0" fontId="0" fillId="0" borderId="29" xfId="0" applyFont="1" applyBorder="1" applyAlignment="1" applyProtection="1">
      <alignment horizontal="left" vertical="center" wrapText="1"/>
      <protection locked="0"/>
    </xf>
    <xf numFmtId="167" fontId="0" fillId="0" borderId="27" xfId="0" applyNumberFormat="1" applyFont="1" applyBorder="1" applyAlignment="1" applyProtection="1">
      <alignment horizontal="right" vertical="center"/>
      <protection locked="0"/>
    </xf>
    <xf numFmtId="167" fontId="0" fillId="0" borderId="29" xfId="0" applyNumberFormat="1" applyFont="1" applyBorder="1" applyAlignment="1" applyProtection="1">
      <alignment horizontal="right" vertical="center"/>
      <protection locked="0"/>
    </xf>
    <xf numFmtId="167" fontId="0" fillId="0" borderId="28" xfId="0" applyNumberFormat="1" applyFont="1" applyBorder="1" applyAlignment="1" applyProtection="1">
      <alignment horizontal="right" vertical="center"/>
      <protection locked="0"/>
    </xf>
    <xf numFmtId="167" fontId="0" fillId="0" borderId="0" xfId="0" applyNumberFormat="1" applyFont="1" applyFill="1" applyBorder="1" applyAlignment="1" applyProtection="1">
      <alignment vertical="center"/>
      <protection locked="0"/>
    </xf>
    <xf numFmtId="0" fontId="0" fillId="0" borderId="26" xfId="0" applyFont="1" applyBorder="1" applyAlignment="1" applyProtection="1">
      <alignment horizontal="left" vertical="center" wrapText="1"/>
      <protection locked="0"/>
    </xf>
    <xf numFmtId="167" fontId="0" fillId="0" borderId="26" xfId="0" applyNumberFormat="1" applyFont="1" applyBorder="1" applyAlignment="1" applyProtection="1">
      <alignment vertical="center"/>
      <protection locked="0"/>
    </xf>
    <xf numFmtId="167" fontId="6" fillId="0" borderId="0" xfId="0" applyNumberFormat="1" applyFont="1" applyBorder="1" applyAlignment="1"/>
    <xf numFmtId="167" fontId="6" fillId="0" borderId="0" xfId="0" applyNumberFormat="1" applyFont="1" applyBorder="1" applyAlignment="1">
      <alignment vertical="center"/>
    </xf>
    <xf numFmtId="0" fontId="32" fillId="0" borderId="26" xfId="0" applyFont="1" applyBorder="1" applyAlignment="1" applyProtection="1">
      <alignment horizontal="center" vertical="center"/>
      <protection locked="0"/>
    </xf>
    <xf numFmtId="49" fontId="32" fillId="0" borderId="26" xfId="0" applyNumberFormat="1" applyFont="1" applyBorder="1" applyAlignment="1" applyProtection="1">
      <alignment horizontal="left" vertical="center" wrapText="1"/>
      <protection locked="0"/>
    </xf>
    <xf numFmtId="0" fontId="32" fillId="0" borderId="26" xfId="0" applyFont="1" applyBorder="1" applyAlignment="1" applyProtection="1">
      <alignment horizontal="left" vertical="center" wrapText="1"/>
      <protection locked="0"/>
    </xf>
    <xf numFmtId="0" fontId="32" fillId="0" borderId="26" xfId="0" applyFont="1" applyBorder="1" applyAlignment="1" applyProtection="1">
      <alignment horizontal="center" vertical="center" wrapText="1"/>
      <protection locked="0"/>
    </xf>
    <xf numFmtId="167" fontId="32" fillId="0" borderId="26" xfId="0" applyNumberFormat="1" applyFont="1" applyBorder="1" applyAlignment="1" applyProtection="1">
      <alignment vertical="center"/>
      <protection locked="0"/>
    </xf>
    <xf numFmtId="167" fontId="32" fillId="0" borderId="26" xfId="0" applyNumberFormat="1" applyFont="1" applyBorder="1" applyAlignment="1" applyProtection="1">
      <alignment vertical="center"/>
      <protection locked="0"/>
    </xf>
    <xf numFmtId="0" fontId="0" fillId="0" borderId="26" xfId="0" applyBorder="1" applyAlignment="1" applyProtection="1">
      <alignment horizontal="left" vertical="center" wrapText="1"/>
      <protection locked="0"/>
    </xf>
  </cellXfs>
  <cellStyles count="2">
    <cellStyle name="Hypertextové prepojenie" xfId="1" builtinId="8"/>
    <cellStyle name="Normálna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www.kros.sk/cenkros-ocenovanie-a-riadenie-stavebnej-vyroby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www.kros.sk/cenkros-ocenovanie-a-riadenie-stavebnej-vyroby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s://www.kros.sk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s://www.kros.sk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K95"/>
  <sheetViews>
    <sheetView showGridLines="0" workbookViewId="0">
      <pane ySplit="1" topLeftCell="A72" activePane="bottomLeft" state="frozen"/>
      <selection pane="bottomLeft" activeCell="AN9" sqref="AN9"/>
    </sheetView>
  </sheetViews>
  <sheetFormatPr defaultRowHeight="13.5" x14ac:dyDescent="0.3"/>
  <cols>
    <col min="1" max="1" width="8.33203125" customWidth="1"/>
    <col min="2" max="2" width="1.6640625" customWidth="1"/>
    <col min="3" max="3" width="4.1640625" customWidth="1"/>
    <col min="4" max="33" width="2.5" customWidth="1"/>
    <col min="34" max="34" width="3.33203125" customWidth="1"/>
    <col min="35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.6640625" customWidth="1"/>
    <col min="44" max="44" width="13.6640625" customWidth="1"/>
    <col min="45" max="46" width="25.83203125" hidden="1" customWidth="1"/>
    <col min="47" max="47" width="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89" width="9.33203125" hidden="1"/>
  </cols>
  <sheetData>
    <row r="1" spans="1:73" ht="21.4" customHeight="1" x14ac:dyDescent="0.3">
      <c r="A1" s="10" t="s">
        <v>0</v>
      </c>
      <c r="B1" s="11"/>
      <c r="C1" s="11"/>
      <c r="D1" s="12" t="s">
        <v>1</v>
      </c>
      <c r="E1" s="11"/>
      <c r="F1" s="11"/>
      <c r="G1" s="11"/>
      <c r="H1" s="11"/>
      <c r="I1" s="11"/>
      <c r="J1" s="11"/>
      <c r="K1" s="13" t="s">
        <v>2</v>
      </c>
      <c r="L1" s="13"/>
      <c r="M1" s="13"/>
      <c r="N1" s="13"/>
      <c r="O1" s="13"/>
      <c r="P1" s="13"/>
      <c r="Q1" s="13"/>
      <c r="R1" s="13"/>
      <c r="S1" s="13"/>
      <c r="T1" s="11"/>
      <c r="U1" s="11"/>
      <c r="V1" s="11"/>
      <c r="W1" s="13" t="s">
        <v>3</v>
      </c>
      <c r="X1" s="13"/>
      <c r="Y1" s="13"/>
      <c r="Z1" s="13"/>
      <c r="AA1" s="13"/>
      <c r="AB1" s="13"/>
      <c r="AC1" s="13"/>
      <c r="AD1" s="13"/>
      <c r="AE1" s="13"/>
      <c r="AF1" s="13"/>
      <c r="AG1" s="11"/>
      <c r="AH1" s="11"/>
      <c r="AI1" s="14"/>
      <c r="AJ1" s="14"/>
      <c r="AK1" s="14"/>
      <c r="AL1" s="14"/>
      <c r="AM1" s="14"/>
      <c r="AN1" s="14"/>
      <c r="AO1" s="14"/>
      <c r="AP1" s="14"/>
      <c r="AQ1" s="14"/>
      <c r="AR1" s="14"/>
      <c r="AS1" s="14"/>
      <c r="AT1" s="14"/>
      <c r="AU1" s="14"/>
      <c r="AV1" s="14"/>
      <c r="AW1" s="14"/>
      <c r="AX1" s="14"/>
      <c r="AY1" s="14"/>
      <c r="AZ1" s="14"/>
      <c r="BA1" s="15" t="s">
        <v>4</v>
      </c>
      <c r="BB1" s="15" t="s">
        <v>5</v>
      </c>
      <c r="BC1" s="14"/>
      <c r="BD1" s="14"/>
      <c r="BE1" s="14"/>
      <c r="BF1" s="14"/>
      <c r="BG1" s="14"/>
      <c r="BH1" s="14"/>
      <c r="BI1" s="14"/>
      <c r="BJ1" s="14"/>
      <c r="BK1" s="14"/>
      <c r="BL1" s="14"/>
      <c r="BM1" s="14"/>
      <c r="BN1" s="14"/>
      <c r="BO1" s="14"/>
      <c r="BP1" s="14"/>
      <c r="BQ1" s="14"/>
      <c r="BR1" s="14"/>
      <c r="BT1" s="16" t="s">
        <v>6</v>
      </c>
      <c r="BU1" s="16" t="s">
        <v>6</v>
      </c>
    </row>
    <row r="2" spans="1:73" ht="36.950000000000003" customHeight="1" x14ac:dyDescent="0.3">
      <c r="C2" s="200" t="s">
        <v>7</v>
      </c>
      <c r="D2" s="201"/>
      <c r="E2" s="201"/>
      <c r="F2" s="201"/>
      <c r="G2" s="201"/>
      <c r="H2" s="201"/>
      <c r="I2" s="201"/>
      <c r="J2" s="201"/>
      <c r="K2" s="201"/>
      <c r="L2" s="201"/>
      <c r="M2" s="201"/>
      <c r="N2" s="201"/>
      <c r="O2" s="201"/>
      <c r="P2" s="201"/>
      <c r="Q2" s="201"/>
      <c r="R2" s="201"/>
      <c r="S2" s="201"/>
      <c r="T2" s="201"/>
      <c r="U2" s="201"/>
      <c r="V2" s="201"/>
      <c r="W2" s="201"/>
      <c r="X2" s="201"/>
      <c r="Y2" s="201"/>
      <c r="Z2" s="201"/>
      <c r="AA2" s="201"/>
      <c r="AB2" s="201"/>
      <c r="AC2" s="201"/>
      <c r="AD2" s="201"/>
      <c r="AE2" s="201"/>
      <c r="AF2" s="201"/>
      <c r="AG2" s="201"/>
      <c r="AH2" s="201"/>
      <c r="AI2" s="201"/>
      <c r="AJ2" s="201"/>
      <c r="AK2" s="201"/>
      <c r="AL2" s="201"/>
      <c r="AM2" s="201"/>
      <c r="AN2" s="201"/>
      <c r="AO2" s="201"/>
      <c r="AP2" s="201"/>
      <c r="AR2" s="170" t="s">
        <v>8</v>
      </c>
      <c r="AS2" s="171"/>
      <c r="AT2" s="171"/>
      <c r="AU2" s="171"/>
      <c r="AV2" s="171"/>
      <c r="AW2" s="171"/>
      <c r="AX2" s="171"/>
      <c r="AY2" s="171"/>
      <c r="AZ2" s="171"/>
      <c r="BA2" s="171"/>
      <c r="BB2" s="171"/>
      <c r="BC2" s="171"/>
      <c r="BD2" s="171"/>
      <c r="BE2" s="171"/>
      <c r="BS2" s="18" t="s">
        <v>9</v>
      </c>
      <c r="BT2" s="18" t="s">
        <v>10</v>
      </c>
    </row>
    <row r="3" spans="1:73" ht="6.95" customHeight="1" x14ac:dyDescent="0.3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1"/>
      <c r="BS3" s="18" t="s">
        <v>9</v>
      </c>
      <c r="BT3" s="18" t="s">
        <v>10</v>
      </c>
    </row>
    <row r="4" spans="1:73" ht="36.950000000000003" customHeight="1" x14ac:dyDescent="0.3">
      <c r="B4" s="22"/>
      <c r="C4" s="193" t="s">
        <v>11</v>
      </c>
      <c r="D4" s="194"/>
      <c r="E4" s="194"/>
      <c r="F4" s="194"/>
      <c r="G4" s="194"/>
      <c r="H4" s="194"/>
      <c r="I4" s="194"/>
      <c r="J4" s="194"/>
      <c r="K4" s="194"/>
      <c r="L4" s="194"/>
      <c r="M4" s="194"/>
      <c r="N4" s="194"/>
      <c r="O4" s="194"/>
      <c r="P4" s="194"/>
      <c r="Q4" s="194"/>
      <c r="R4" s="194"/>
      <c r="S4" s="194"/>
      <c r="T4" s="194"/>
      <c r="U4" s="194"/>
      <c r="V4" s="194"/>
      <c r="W4" s="194"/>
      <c r="X4" s="194"/>
      <c r="Y4" s="194"/>
      <c r="Z4" s="194"/>
      <c r="AA4" s="194"/>
      <c r="AB4" s="194"/>
      <c r="AC4" s="194"/>
      <c r="AD4" s="194"/>
      <c r="AE4" s="194"/>
      <c r="AF4" s="194"/>
      <c r="AG4" s="194"/>
      <c r="AH4" s="194"/>
      <c r="AI4" s="194"/>
      <c r="AJ4" s="194"/>
      <c r="AK4" s="194"/>
      <c r="AL4" s="194"/>
      <c r="AM4" s="194"/>
      <c r="AN4" s="194"/>
      <c r="AO4" s="194"/>
      <c r="AP4" s="194"/>
      <c r="AQ4" s="23"/>
      <c r="AS4" s="17" t="s">
        <v>12</v>
      </c>
      <c r="BS4" s="18" t="s">
        <v>9</v>
      </c>
    </row>
    <row r="5" spans="1:73" ht="14.45" customHeight="1" x14ac:dyDescent="0.3">
      <c r="B5" s="22"/>
      <c r="C5" s="24"/>
      <c r="D5" s="25" t="s">
        <v>13</v>
      </c>
      <c r="E5" s="24"/>
      <c r="F5" s="24"/>
      <c r="G5" s="24"/>
      <c r="H5" s="24"/>
      <c r="I5" s="24"/>
      <c r="J5" s="24"/>
      <c r="K5" s="202" t="s">
        <v>14</v>
      </c>
      <c r="L5" s="180"/>
      <c r="M5" s="180"/>
      <c r="N5" s="180"/>
      <c r="O5" s="180"/>
      <c r="P5" s="180"/>
      <c r="Q5" s="180"/>
      <c r="R5" s="180"/>
      <c r="S5" s="180"/>
      <c r="T5" s="180"/>
      <c r="U5" s="180"/>
      <c r="V5" s="180"/>
      <c r="W5" s="180"/>
      <c r="X5" s="180"/>
      <c r="Y5" s="180"/>
      <c r="Z5" s="180"/>
      <c r="AA5" s="180"/>
      <c r="AB5" s="180"/>
      <c r="AC5" s="180"/>
      <c r="AD5" s="180"/>
      <c r="AE5" s="180"/>
      <c r="AF5" s="180"/>
      <c r="AG5" s="180"/>
      <c r="AH5" s="180"/>
      <c r="AI5" s="180"/>
      <c r="AJ5" s="180"/>
      <c r="AK5" s="180"/>
      <c r="AL5" s="180"/>
      <c r="AM5" s="180"/>
      <c r="AN5" s="180"/>
      <c r="AO5" s="180"/>
      <c r="AP5" s="24"/>
      <c r="AQ5" s="23"/>
      <c r="BS5" s="18" t="s">
        <v>9</v>
      </c>
    </row>
    <row r="6" spans="1:73" ht="36.950000000000003" customHeight="1" x14ac:dyDescent="0.3">
      <c r="B6" s="22"/>
      <c r="C6" s="24"/>
      <c r="D6" s="27" t="s">
        <v>15</v>
      </c>
      <c r="E6" s="24"/>
      <c r="F6" s="24"/>
      <c r="G6" s="24"/>
      <c r="H6" s="24"/>
      <c r="I6" s="24"/>
      <c r="J6" s="24"/>
      <c r="K6" s="203" t="s">
        <v>16</v>
      </c>
      <c r="L6" s="180"/>
      <c r="M6" s="180"/>
      <c r="N6" s="180"/>
      <c r="O6" s="180"/>
      <c r="P6" s="180"/>
      <c r="Q6" s="180"/>
      <c r="R6" s="180"/>
      <c r="S6" s="180"/>
      <c r="T6" s="180"/>
      <c r="U6" s="180"/>
      <c r="V6" s="180"/>
      <c r="W6" s="180"/>
      <c r="X6" s="180"/>
      <c r="Y6" s="180"/>
      <c r="Z6" s="180"/>
      <c r="AA6" s="180"/>
      <c r="AB6" s="180"/>
      <c r="AC6" s="180"/>
      <c r="AD6" s="180"/>
      <c r="AE6" s="180"/>
      <c r="AF6" s="180"/>
      <c r="AG6" s="180"/>
      <c r="AH6" s="180"/>
      <c r="AI6" s="180"/>
      <c r="AJ6" s="180"/>
      <c r="AK6" s="180"/>
      <c r="AL6" s="180"/>
      <c r="AM6" s="180"/>
      <c r="AN6" s="180"/>
      <c r="AO6" s="180"/>
      <c r="AP6" s="24"/>
      <c r="AQ6" s="23"/>
      <c r="BS6" s="18" t="s">
        <v>9</v>
      </c>
    </row>
    <row r="7" spans="1:73" ht="14.45" customHeight="1" x14ac:dyDescent="0.3">
      <c r="B7" s="22"/>
      <c r="C7" s="24"/>
      <c r="D7" s="28" t="s">
        <v>17</v>
      </c>
      <c r="E7" s="24"/>
      <c r="F7" s="24"/>
      <c r="G7" s="24"/>
      <c r="H7" s="24"/>
      <c r="I7" s="24"/>
      <c r="J7" s="24"/>
      <c r="K7" s="26" t="s">
        <v>5</v>
      </c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28" t="s">
        <v>18</v>
      </c>
      <c r="AL7" s="24"/>
      <c r="AM7" s="24"/>
      <c r="AN7" s="26" t="s">
        <v>5</v>
      </c>
      <c r="AO7" s="24"/>
      <c r="AP7" s="24"/>
      <c r="AQ7" s="23"/>
      <c r="BS7" s="18" t="s">
        <v>9</v>
      </c>
    </row>
    <row r="8" spans="1:73" ht="14.45" customHeight="1" x14ac:dyDescent="0.3">
      <c r="B8" s="22"/>
      <c r="C8" s="24"/>
      <c r="D8" s="28" t="s">
        <v>19</v>
      </c>
      <c r="E8" s="24"/>
      <c r="F8" s="24"/>
      <c r="G8" s="24"/>
      <c r="H8" s="24"/>
      <c r="I8" s="24"/>
      <c r="J8" s="24"/>
      <c r="K8" s="26" t="s">
        <v>20</v>
      </c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28" t="s">
        <v>21</v>
      </c>
      <c r="AL8" s="24"/>
      <c r="AM8" s="24"/>
      <c r="AN8" s="148">
        <v>43941</v>
      </c>
      <c r="AO8" s="24"/>
      <c r="AP8" s="24"/>
      <c r="AQ8" s="23"/>
      <c r="BS8" s="18" t="s">
        <v>9</v>
      </c>
    </row>
    <row r="9" spans="1:73" ht="14.45" customHeight="1" x14ac:dyDescent="0.3">
      <c r="B9" s="22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3"/>
      <c r="BS9" s="18" t="s">
        <v>9</v>
      </c>
    </row>
    <row r="10" spans="1:73" ht="14.45" customHeight="1" x14ac:dyDescent="0.3">
      <c r="B10" s="22"/>
      <c r="C10" s="24"/>
      <c r="D10" s="28" t="s">
        <v>22</v>
      </c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28" t="s">
        <v>23</v>
      </c>
      <c r="AL10" s="24"/>
      <c r="AM10" s="24"/>
      <c r="AN10" s="26" t="s">
        <v>5</v>
      </c>
      <c r="AO10" s="24"/>
      <c r="AP10" s="24"/>
      <c r="AQ10" s="23"/>
      <c r="BS10" s="18" t="s">
        <v>9</v>
      </c>
    </row>
    <row r="11" spans="1:73" ht="18.399999999999999" customHeight="1" x14ac:dyDescent="0.3">
      <c r="B11" s="22"/>
      <c r="C11" s="24"/>
      <c r="D11" s="24"/>
      <c r="E11" s="26" t="s">
        <v>20</v>
      </c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28" t="s">
        <v>24</v>
      </c>
      <c r="AL11" s="24"/>
      <c r="AM11" s="24"/>
      <c r="AN11" s="26" t="s">
        <v>5</v>
      </c>
      <c r="AO11" s="24"/>
      <c r="AP11" s="24"/>
      <c r="AQ11" s="23"/>
      <c r="BS11" s="18" t="s">
        <v>9</v>
      </c>
    </row>
    <row r="12" spans="1:73" ht="6.95" customHeight="1" x14ac:dyDescent="0.3">
      <c r="B12" s="22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3"/>
      <c r="BS12" s="18" t="s">
        <v>9</v>
      </c>
    </row>
    <row r="13" spans="1:73" ht="14.45" customHeight="1" x14ac:dyDescent="0.3">
      <c r="B13" s="22"/>
      <c r="C13" s="24"/>
      <c r="D13" s="28" t="s">
        <v>25</v>
      </c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28" t="s">
        <v>23</v>
      </c>
      <c r="AL13" s="24"/>
      <c r="AM13" s="24"/>
      <c r="AN13" s="26" t="s">
        <v>5</v>
      </c>
      <c r="AO13" s="24"/>
      <c r="AP13" s="24"/>
      <c r="AQ13" s="23"/>
      <c r="BS13" s="18" t="s">
        <v>9</v>
      </c>
    </row>
    <row r="14" spans="1:73" ht="15" x14ac:dyDescent="0.3">
      <c r="B14" s="22"/>
      <c r="C14" s="24"/>
      <c r="D14" s="24"/>
      <c r="E14" s="26" t="s">
        <v>20</v>
      </c>
      <c r="F14" s="24"/>
      <c r="G14" s="24"/>
      <c r="H14" s="24"/>
      <c r="I14" s="24"/>
      <c r="J14" s="24"/>
      <c r="K14" s="24"/>
      <c r="L14" s="24"/>
      <c r="M14" s="24"/>
      <c r="N14" s="24"/>
      <c r="O14" s="24"/>
      <c r="P14" s="24"/>
      <c r="Q14" s="24"/>
      <c r="R14" s="24"/>
      <c r="S14" s="24"/>
      <c r="T14" s="24"/>
      <c r="U14" s="24"/>
      <c r="V14" s="24"/>
      <c r="W14" s="24"/>
      <c r="X14" s="24"/>
      <c r="Y14" s="24"/>
      <c r="Z14" s="24"/>
      <c r="AA14" s="24"/>
      <c r="AB14" s="24"/>
      <c r="AC14" s="24"/>
      <c r="AD14" s="24"/>
      <c r="AE14" s="24"/>
      <c r="AF14" s="24"/>
      <c r="AG14" s="24"/>
      <c r="AH14" s="24"/>
      <c r="AI14" s="24"/>
      <c r="AJ14" s="24"/>
      <c r="AK14" s="28" t="s">
        <v>24</v>
      </c>
      <c r="AL14" s="24"/>
      <c r="AM14" s="24"/>
      <c r="AN14" s="26" t="s">
        <v>5</v>
      </c>
      <c r="AO14" s="24"/>
      <c r="AP14" s="24"/>
      <c r="AQ14" s="23"/>
      <c r="BS14" s="18" t="s">
        <v>9</v>
      </c>
    </row>
    <row r="15" spans="1:73" ht="6.95" customHeight="1" x14ac:dyDescent="0.3">
      <c r="B15" s="22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3"/>
      <c r="BS15" s="18" t="s">
        <v>6</v>
      </c>
    </row>
    <row r="16" spans="1:73" ht="14.45" customHeight="1" x14ac:dyDescent="0.3">
      <c r="B16" s="22"/>
      <c r="C16" s="24"/>
      <c r="D16" s="28" t="s">
        <v>26</v>
      </c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28" t="s">
        <v>23</v>
      </c>
      <c r="AL16" s="24"/>
      <c r="AM16" s="24"/>
      <c r="AN16" s="26" t="s">
        <v>5</v>
      </c>
      <c r="AO16" s="24"/>
      <c r="AP16" s="24"/>
      <c r="AQ16" s="23"/>
      <c r="BS16" s="18" t="s">
        <v>6</v>
      </c>
    </row>
    <row r="17" spans="2:71" ht="18.399999999999999" customHeight="1" x14ac:dyDescent="0.3">
      <c r="B17" s="22"/>
      <c r="C17" s="24"/>
      <c r="D17" s="24"/>
      <c r="E17" s="26" t="s">
        <v>27</v>
      </c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28" t="s">
        <v>24</v>
      </c>
      <c r="AL17" s="24"/>
      <c r="AM17" s="24"/>
      <c r="AN17" s="26" t="s">
        <v>5</v>
      </c>
      <c r="AO17" s="24"/>
      <c r="AP17" s="24"/>
      <c r="AQ17" s="23"/>
      <c r="BS17" s="18" t="s">
        <v>28</v>
      </c>
    </row>
    <row r="18" spans="2:71" ht="6.95" customHeight="1" x14ac:dyDescent="0.3">
      <c r="B18" s="22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3"/>
      <c r="BS18" s="18" t="s">
        <v>29</v>
      </c>
    </row>
    <row r="19" spans="2:71" ht="14.45" customHeight="1" x14ac:dyDescent="0.3">
      <c r="B19" s="22"/>
      <c r="C19" s="24"/>
      <c r="D19" s="28" t="s">
        <v>30</v>
      </c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28" t="s">
        <v>23</v>
      </c>
      <c r="AL19" s="24"/>
      <c r="AM19" s="24"/>
      <c r="AN19" s="26" t="s">
        <v>5</v>
      </c>
      <c r="AO19" s="24"/>
      <c r="AP19" s="24"/>
      <c r="AQ19" s="23"/>
      <c r="BS19" s="18" t="s">
        <v>29</v>
      </c>
    </row>
    <row r="20" spans="2:71" ht="18.399999999999999" customHeight="1" x14ac:dyDescent="0.3">
      <c r="B20" s="22"/>
      <c r="C20" s="24"/>
      <c r="D20" s="24"/>
      <c r="E20" s="26" t="s">
        <v>20</v>
      </c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28" t="s">
        <v>24</v>
      </c>
      <c r="AL20" s="24"/>
      <c r="AM20" s="24"/>
      <c r="AN20" s="26" t="s">
        <v>5</v>
      </c>
      <c r="AO20" s="24"/>
      <c r="AP20" s="24"/>
      <c r="AQ20" s="23"/>
    </row>
    <row r="21" spans="2:71" ht="6.95" customHeight="1" x14ac:dyDescent="0.3">
      <c r="B21" s="22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4"/>
      <c r="AQ21" s="23"/>
    </row>
    <row r="22" spans="2:71" ht="15" x14ac:dyDescent="0.3">
      <c r="B22" s="22"/>
      <c r="C22" s="24"/>
      <c r="D22" s="28" t="s">
        <v>31</v>
      </c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24"/>
      <c r="AP22" s="24"/>
      <c r="AQ22" s="23"/>
    </row>
    <row r="23" spans="2:71" ht="16.5" customHeight="1" x14ac:dyDescent="0.3">
      <c r="B23" s="22"/>
      <c r="C23" s="24"/>
      <c r="D23" s="24"/>
      <c r="E23" s="204" t="s">
        <v>5</v>
      </c>
      <c r="F23" s="204"/>
      <c r="G23" s="204"/>
      <c r="H23" s="204"/>
      <c r="I23" s="204"/>
      <c r="J23" s="204"/>
      <c r="K23" s="204"/>
      <c r="L23" s="204"/>
      <c r="M23" s="204"/>
      <c r="N23" s="204"/>
      <c r="O23" s="204"/>
      <c r="P23" s="204"/>
      <c r="Q23" s="204"/>
      <c r="R23" s="204"/>
      <c r="S23" s="204"/>
      <c r="T23" s="204"/>
      <c r="U23" s="204"/>
      <c r="V23" s="204"/>
      <c r="W23" s="204"/>
      <c r="X23" s="204"/>
      <c r="Y23" s="204"/>
      <c r="Z23" s="204"/>
      <c r="AA23" s="204"/>
      <c r="AB23" s="204"/>
      <c r="AC23" s="204"/>
      <c r="AD23" s="204"/>
      <c r="AE23" s="204"/>
      <c r="AF23" s="204"/>
      <c r="AG23" s="204"/>
      <c r="AH23" s="204"/>
      <c r="AI23" s="204"/>
      <c r="AJ23" s="204"/>
      <c r="AK23" s="204"/>
      <c r="AL23" s="204"/>
      <c r="AM23" s="204"/>
      <c r="AN23" s="204"/>
      <c r="AO23" s="24"/>
      <c r="AP23" s="24"/>
      <c r="AQ23" s="23"/>
    </row>
    <row r="24" spans="2:71" ht="6.95" customHeight="1" x14ac:dyDescent="0.3">
      <c r="B24" s="22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3"/>
    </row>
    <row r="25" spans="2:71" ht="6.95" customHeight="1" x14ac:dyDescent="0.3">
      <c r="B25" s="22"/>
      <c r="C25" s="24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  <c r="AF25" s="29"/>
      <c r="AG25" s="29"/>
      <c r="AH25" s="29"/>
      <c r="AI25" s="29"/>
      <c r="AJ25" s="29"/>
      <c r="AK25" s="29"/>
      <c r="AL25" s="29"/>
      <c r="AM25" s="29"/>
      <c r="AN25" s="29"/>
      <c r="AO25" s="29"/>
      <c r="AP25" s="24"/>
      <c r="AQ25" s="23"/>
    </row>
    <row r="26" spans="2:71" ht="14.45" customHeight="1" x14ac:dyDescent="0.3">
      <c r="B26" s="22"/>
      <c r="C26" s="24"/>
      <c r="D26" s="30" t="s">
        <v>32</v>
      </c>
      <c r="E26" s="24"/>
      <c r="F26" s="24"/>
      <c r="G26" s="24"/>
      <c r="H26" s="24"/>
      <c r="I26" s="24"/>
      <c r="J26" s="24"/>
      <c r="K26" s="24"/>
      <c r="L26" s="24"/>
      <c r="M26" s="24"/>
      <c r="N26" s="24"/>
      <c r="O26" s="24"/>
      <c r="P26" s="24"/>
      <c r="Q26" s="24"/>
      <c r="R26" s="24"/>
      <c r="S26" s="24"/>
      <c r="T26" s="24"/>
      <c r="U26" s="24"/>
      <c r="V26" s="24"/>
      <c r="W26" s="24"/>
      <c r="X26" s="24"/>
      <c r="Y26" s="24"/>
      <c r="Z26" s="24"/>
      <c r="AA26" s="24"/>
      <c r="AB26" s="24"/>
      <c r="AC26" s="24"/>
      <c r="AD26" s="24"/>
      <c r="AE26" s="24"/>
      <c r="AF26" s="24"/>
      <c r="AG26" s="24"/>
      <c r="AH26" s="24"/>
      <c r="AI26" s="24"/>
      <c r="AJ26" s="24"/>
      <c r="AK26" s="179">
        <f>ROUND(AG87,2)</f>
        <v>0</v>
      </c>
      <c r="AL26" s="180"/>
      <c r="AM26" s="180"/>
      <c r="AN26" s="180"/>
      <c r="AO26" s="180"/>
      <c r="AP26" s="24"/>
      <c r="AQ26" s="23"/>
    </row>
    <row r="27" spans="2:71" ht="14.45" customHeight="1" x14ac:dyDescent="0.3">
      <c r="B27" s="22"/>
      <c r="C27" s="24"/>
      <c r="D27" s="30" t="s">
        <v>33</v>
      </c>
      <c r="E27" s="24"/>
      <c r="F27" s="24"/>
      <c r="G27" s="24"/>
      <c r="H27" s="24"/>
      <c r="I27" s="24"/>
      <c r="J27" s="24"/>
      <c r="K27" s="24"/>
      <c r="L27" s="24"/>
      <c r="M27" s="24"/>
      <c r="N27" s="24"/>
      <c r="O27" s="24"/>
      <c r="P27" s="24"/>
      <c r="Q27" s="24"/>
      <c r="R27" s="24"/>
      <c r="S27" s="24"/>
      <c r="T27" s="24"/>
      <c r="U27" s="24"/>
      <c r="V27" s="24"/>
      <c r="W27" s="24"/>
      <c r="X27" s="24"/>
      <c r="Y27" s="24"/>
      <c r="Z27" s="24"/>
      <c r="AA27" s="24"/>
      <c r="AB27" s="24"/>
      <c r="AC27" s="24"/>
      <c r="AD27" s="24"/>
      <c r="AE27" s="24"/>
      <c r="AF27" s="24"/>
      <c r="AG27" s="24"/>
      <c r="AH27" s="24"/>
      <c r="AI27" s="24"/>
      <c r="AJ27" s="24"/>
      <c r="AK27" s="179">
        <f>ROUND(AG92,2)</f>
        <v>0</v>
      </c>
      <c r="AL27" s="179"/>
      <c r="AM27" s="179"/>
      <c r="AN27" s="179"/>
      <c r="AO27" s="179"/>
      <c r="AP27" s="24"/>
      <c r="AQ27" s="23"/>
    </row>
    <row r="28" spans="2:71" s="1" customFormat="1" ht="6.95" customHeight="1" x14ac:dyDescent="0.3">
      <c r="B28" s="31"/>
      <c r="C28" s="32"/>
      <c r="D28" s="32"/>
      <c r="E28" s="32"/>
      <c r="F28" s="32"/>
      <c r="G28" s="32"/>
      <c r="H28" s="32"/>
      <c r="I28" s="32"/>
      <c r="J28" s="32"/>
      <c r="K28" s="32"/>
      <c r="L28" s="32"/>
      <c r="M28" s="32"/>
      <c r="N28" s="32"/>
      <c r="O28" s="32"/>
      <c r="P28" s="32"/>
      <c r="Q28" s="32"/>
      <c r="R28" s="32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  <c r="AF28" s="32"/>
      <c r="AG28" s="32"/>
      <c r="AH28" s="32"/>
      <c r="AI28" s="32"/>
      <c r="AJ28" s="32"/>
      <c r="AK28" s="32"/>
      <c r="AL28" s="32"/>
      <c r="AM28" s="32"/>
      <c r="AN28" s="32"/>
      <c r="AO28" s="32"/>
      <c r="AP28" s="32"/>
      <c r="AQ28" s="33"/>
    </row>
    <row r="29" spans="2:71" s="1" customFormat="1" ht="25.9" customHeight="1" x14ac:dyDescent="0.3">
      <c r="B29" s="31"/>
      <c r="C29" s="32"/>
      <c r="D29" s="34" t="s">
        <v>34</v>
      </c>
      <c r="E29" s="35"/>
      <c r="F29" s="35"/>
      <c r="G29" s="35"/>
      <c r="H29" s="35"/>
      <c r="I29" s="35"/>
      <c r="J29" s="35"/>
      <c r="K29" s="35"/>
      <c r="L29" s="35"/>
      <c r="M29" s="35"/>
      <c r="N29" s="35"/>
      <c r="O29" s="35"/>
      <c r="P29" s="35"/>
      <c r="Q29" s="35"/>
      <c r="R29" s="35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  <c r="AF29" s="35"/>
      <c r="AG29" s="35"/>
      <c r="AH29" s="35"/>
      <c r="AI29" s="35"/>
      <c r="AJ29" s="35"/>
      <c r="AK29" s="181">
        <f>ROUND(AK26+AK27,2)</f>
        <v>0</v>
      </c>
      <c r="AL29" s="182"/>
      <c r="AM29" s="182"/>
      <c r="AN29" s="182"/>
      <c r="AO29" s="182"/>
      <c r="AP29" s="32"/>
      <c r="AQ29" s="33"/>
    </row>
    <row r="30" spans="2:71" s="1" customFormat="1" ht="6.95" customHeight="1" x14ac:dyDescent="0.3">
      <c r="B30" s="31"/>
      <c r="C30" s="32"/>
      <c r="D30" s="32"/>
      <c r="E30" s="32"/>
      <c r="F30" s="32"/>
      <c r="G30" s="32"/>
      <c r="H30" s="32"/>
      <c r="I30" s="32"/>
      <c r="J30" s="32"/>
      <c r="K30" s="32"/>
      <c r="L30" s="32"/>
      <c r="M30" s="32"/>
      <c r="N30" s="32"/>
      <c r="O30" s="32"/>
      <c r="P30" s="32"/>
      <c r="Q30" s="32"/>
      <c r="R30" s="32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  <c r="AF30" s="32"/>
      <c r="AG30" s="32"/>
      <c r="AH30" s="32"/>
      <c r="AI30" s="32"/>
      <c r="AJ30" s="32"/>
      <c r="AK30" s="32"/>
      <c r="AL30" s="32"/>
      <c r="AM30" s="32"/>
      <c r="AN30" s="32"/>
      <c r="AO30" s="32"/>
      <c r="AP30" s="32"/>
      <c r="AQ30" s="33"/>
    </row>
    <row r="31" spans="2:71" s="2" customFormat="1" ht="14.45" customHeight="1" x14ac:dyDescent="0.3">
      <c r="B31" s="36"/>
      <c r="C31" s="37"/>
      <c r="D31" s="38" t="s">
        <v>35</v>
      </c>
      <c r="E31" s="37"/>
      <c r="F31" s="38" t="s">
        <v>36</v>
      </c>
      <c r="G31" s="37"/>
      <c r="H31" s="37"/>
      <c r="I31" s="37"/>
      <c r="J31" s="37"/>
      <c r="K31" s="37"/>
      <c r="L31" s="197">
        <v>0.2</v>
      </c>
      <c r="M31" s="198"/>
      <c r="N31" s="198"/>
      <c r="O31" s="198"/>
      <c r="P31" s="37"/>
      <c r="Q31" s="37"/>
      <c r="R31" s="37"/>
      <c r="S31" s="37"/>
      <c r="T31" s="40" t="s">
        <v>37</v>
      </c>
      <c r="U31" s="37"/>
      <c r="V31" s="37"/>
      <c r="W31" s="199" t="e">
        <f>ROUND(AZ87+SUM(CD93),2)</f>
        <v>#REF!</v>
      </c>
      <c r="X31" s="198"/>
      <c r="Y31" s="198"/>
      <c r="Z31" s="198"/>
      <c r="AA31" s="198"/>
      <c r="AB31" s="198"/>
      <c r="AC31" s="198"/>
      <c r="AD31" s="198"/>
      <c r="AE31" s="198"/>
      <c r="AF31" s="37"/>
      <c r="AG31" s="37"/>
      <c r="AH31" s="37"/>
      <c r="AI31" s="37"/>
      <c r="AJ31" s="37"/>
      <c r="AK31" s="199" t="e">
        <f>ROUND(AV87+SUM(BY93),2)</f>
        <v>#REF!</v>
      </c>
      <c r="AL31" s="198"/>
      <c r="AM31" s="198"/>
      <c r="AN31" s="198"/>
      <c r="AO31" s="198"/>
      <c r="AP31" s="37"/>
      <c r="AQ31" s="41"/>
    </row>
    <row r="32" spans="2:71" s="2" customFormat="1" ht="14.45" customHeight="1" x14ac:dyDescent="0.3">
      <c r="B32" s="36"/>
      <c r="C32" s="37"/>
      <c r="D32" s="37"/>
      <c r="E32" s="37"/>
      <c r="F32" s="38" t="s">
        <v>38</v>
      </c>
      <c r="G32" s="37"/>
      <c r="H32" s="37"/>
      <c r="I32" s="37"/>
      <c r="J32" s="37"/>
      <c r="K32" s="37"/>
      <c r="L32" s="197">
        <v>0.2</v>
      </c>
      <c r="M32" s="198"/>
      <c r="N32" s="198"/>
      <c r="O32" s="198"/>
      <c r="P32" s="37"/>
      <c r="Q32" s="37"/>
      <c r="R32" s="37"/>
      <c r="S32" s="37"/>
      <c r="T32" s="40" t="s">
        <v>37</v>
      </c>
      <c r="U32" s="37"/>
      <c r="V32" s="37"/>
      <c r="W32" s="199" t="e">
        <f>ROUND(BA87+SUM(CE93),2)</f>
        <v>#REF!</v>
      </c>
      <c r="X32" s="198"/>
      <c r="Y32" s="198"/>
      <c r="Z32" s="198"/>
      <c r="AA32" s="198"/>
      <c r="AB32" s="198"/>
      <c r="AC32" s="198"/>
      <c r="AD32" s="198"/>
      <c r="AE32" s="198"/>
      <c r="AF32" s="37"/>
      <c r="AG32" s="37"/>
      <c r="AH32" s="37"/>
      <c r="AI32" s="37"/>
      <c r="AJ32" s="37"/>
      <c r="AK32" s="199" t="e">
        <f>ROUND(AW87+SUM(BZ93),2)</f>
        <v>#REF!</v>
      </c>
      <c r="AL32" s="198"/>
      <c r="AM32" s="198"/>
      <c r="AN32" s="198"/>
      <c r="AO32" s="198"/>
      <c r="AP32" s="37"/>
      <c r="AQ32" s="41"/>
    </row>
    <row r="33" spans="2:43" s="2" customFormat="1" ht="14.45" hidden="1" customHeight="1" x14ac:dyDescent="0.3">
      <c r="B33" s="36"/>
      <c r="C33" s="37"/>
      <c r="D33" s="37"/>
      <c r="E33" s="37"/>
      <c r="F33" s="38" t="s">
        <v>39</v>
      </c>
      <c r="G33" s="37"/>
      <c r="H33" s="37"/>
      <c r="I33" s="37"/>
      <c r="J33" s="37"/>
      <c r="K33" s="37"/>
      <c r="L33" s="197">
        <v>0.2</v>
      </c>
      <c r="M33" s="198"/>
      <c r="N33" s="198"/>
      <c r="O33" s="198"/>
      <c r="P33" s="37"/>
      <c r="Q33" s="37"/>
      <c r="R33" s="37"/>
      <c r="S33" s="37"/>
      <c r="T33" s="40" t="s">
        <v>37</v>
      </c>
      <c r="U33" s="37"/>
      <c r="V33" s="37"/>
      <c r="W33" s="199" t="e">
        <f>ROUND(BB87+SUM(CF93),2)</f>
        <v>#REF!</v>
      </c>
      <c r="X33" s="198"/>
      <c r="Y33" s="198"/>
      <c r="Z33" s="198"/>
      <c r="AA33" s="198"/>
      <c r="AB33" s="198"/>
      <c r="AC33" s="198"/>
      <c r="AD33" s="198"/>
      <c r="AE33" s="198"/>
      <c r="AF33" s="37"/>
      <c r="AG33" s="37"/>
      <c r="AH33" s="37"/>
      <c r="AI33" s="37"/>
      <c r="AJ33" s="37"/>
      <c r="AK33" s="199">
        <v>0</v>
      </c>
      <c r="AL33" s="198"/>
      <c r="AM33" s="198"/>
      <c r="AN33" s="198"/>
      <c r="AO33" s="198"/>
      <c r="AP33" s="37"/>
      <c r="AQ33" s="41"/>
    </row>
    <row r="34" spans="2:43" s="2" customFormat="1" ht="14.45" hidden="1" customHeight="1" x14ac:dyDescent="0.3">
      <c r="B34" s="36"/>
      <c r="C34" s="37"/>
      <c r="D34" s="37"/>
      <c r="E34" s="37"/>
      <c r="F34" s="38" t="s">
        <v>40</v>
      </c>
      <c r="G34" s="37"/>
      <c r="H34" s="37"/>
      <c r="I34" s="37"/>
      <c r="J34" s="37"/>
      <c r="K34" s="37"/>
      <c r="L34" s="197">
        <v>0.2</v>
      </c>
      <c r="M34" s="198"/>
      <c r="N34" s="198"/>
      <c r="O34" s="198"/>
      <c r="P34" s="37"/>
      <c r="Q34" s="37"/>
      <c r="R34" s="37"/>
      <c r="S34" s="37"/>
      <c r="T34" s="40" t="s">
        <v>37</v>
      </c>
      <c r="U34" s="37"/>
      <c r="V34" s="37"/>
      <c r="W34" s="199" t="e">
        <f>ROUND(BC87+SUM(CG93),2)</f>
        <v>#REF!</v>
      </c>
      <c r="X34" s="198"/>
      <c r="Y34" s="198"/>
      <c r="Z34" s="198"/>
      <c r="AA34" s="198"/>
      <c r="AB34" s="198"/>
      <c r="AC34" s="198"/>
      <c r="AD34" s="198"/>
      <c r="AE34" s="198"/>
      <c r="AF34" s="37"/>
      <c r="AG34" s="37"/>
      <c r="AH34" s="37"/>
      <c r="AI34" s="37"/>
      <c r="AJ34" s="37"/>
      <c r="AK34" s="199">
        <v>0</v>
      </c>
      <c r="AL34" s="198"/>
      <c r="AM34" s="198"/>
      <c r="AN34" s="198"/>
      <c r="AO34" s="198"/>
      <c r="AP34" s="37"/>
      <c r="AQ34" s="41"/>
    </row>
    <row r="35" spans="2:43" s="2" customFormat="1" ht="14.45" hidden="1" customHeight="1" x14ac:dyDescent="0.3">
      <c r="B35" s="36"/>
      <c r="C35" s="37"/>
      <c r="D35" s="37"/>
      <c r="E35" s="37"/>
      <c r="F35" s="38" t="s">
        <v>41</v>
      </c>
      <c r="G35" s="37"/>
      <c r="H35" s="37"/>
      <c r="I35" s="37"/>
      <c r="J35" s="37"/>
      <c r="K35" s="37"/>
      <c r="L35" s="197">
        <v>0</v>
      </c>
      <c r="M35" s="198"/>
      <c r="N35" s="198"/>
      <c r="O35" s="198"/>
      <c r="P35" s="37"/>
      <c r="Q35" s="37"/>
      <c r="R35" s="37"/>
      <c r="S35" s="37"/>
      <c r="T35" s="40" t="s">
        <v>37</v>
      </c>
      <c r="U35" s="37"/>
      <c r="V35" s="37"/>
      <c r="W35" s="199" t="e">
        <f>ROUND(BD87+SUM(CH93),2)</f>
        <v>#REF!</v>
      </c>
      <c r="X35" s="198"/>
      <c r="Y35" s="198"/>
      <c r="Z35" s="198"/>
      <c r="AA35" s="198"/>
      <c r="AB35" s="198"/>
      <c r="AC35" s="198"/>
      <c r="AD35" s="198"/>
      <c r="AE35" s="198"/>
      <c r="AF35" s="37"/>
      <c r="AG35" s="37"/>
      <c r="AH35" s="37"/>
      <c r="AI35" s="37"/>
      <c r="AJ35" s="37"/>
      <c r="AK35" s="199">
        <v>0</v>
      </c>
      <c r="AL35" s="198"/>
      <c r="AM35" s="198"/>
      <c r="AN35" s="198"/>
      <c r="AO35" s="198"/>
      <c r="AP35" s="37"/>
      <c r="AQ35" s="41"/>
    </row>
    <row r="36" spans="2:43" s="1" customFormat="1" ht="6.95" customHeight="1" x14ac:dyDescent="0.3">
      <c r="B36" s="31"/>
      <c r="C36" s="32"/>
      <c r="D36" s="32"/>
      <c r="E36" s="32"/>
      <c r="F36" s="32"/>
      <c r="G36" s="32"/>
      <c r="H36" s="32"/>
      <c r="I36" s="32"/>
      <c r="J36" s="32"/>
      <c r="K36" s="32"/>
      <c r="L36" s="32"/>
      <c r="M36" s="32"/>
      <c r="N36" s="32"/>
      <c r="O36" s="32"/>
      <c r="P36" s="32"/>
      <c r="Q36" s="32"/>
      <c r="R36" s="3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  <c r="AF36" s="32"/>
      <c r="AG36" s="32"/>
      <c r="AH36" s="32"/>
      <c r="AI36" s="32"/>
      <c r="AJ36" s="32"/>
      <c r="AK36" s="32"/>
      <c r="AL36" s="32"/>
      <c r="AM36" s="32"/>
      <c r="AN36" s="32"/>
      <c r="AO36" s="32"/>
      <c r="AP36" s="32"/>
      <c r="AQ36" s="33"/>
    </row>
    <row r="37" spans="2:43" s="1" customFormat="1" ht="25.9" customHeight="1" x14ac:dyDescent="0.3">
      <c r="B37" s="31"/>
      <c r="C37" s="42"/>
      <c r="D37" s="43" t="s">
        <v>42</v>
      </c>
      <c r="E37" s="44"/>
      <c r="F37" s="44"/>
      <c r="G37" s="44"/>
      <c r="H37" s="44"/>
      <c r="I37" s="44"/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5" t="s">
        <v>43</v>
      </c>
      <c r="U37" s="44"/>
      <c r="V37" s="44"/>
      <c r="W37" s="44"/>
      <c r="X37" s="189" t="s">
        <v>44</v>
      </c>
      <c r="Y37" s="190"/>
      <c r="Z37" s="190"/>
      <c r="AA37" s="190"/>
      <c r="AB37" s="190"/>
      <c r="AC37" s="44"/>
      <c r="AD37" s="44"/>
      <c r="AE37" s="44"/>
      <c r="AF37" s="44"/>
      <c r="AG37" s="44"/>
      <c r="AH37" s="44"/>
      <c r="AI37" s="44"/>
      <c r="AJ37" s="44"/>
      <c r="AK37" s="191" t="e">
        <f>SUM(AK29:AK35)</f>
        <v>#REF!</v>
      </c>
      <c r="AL37" s="190"/>
      <c r="AM37" s="190"/>
      <c r="AN37" s="190"/>
      <c r="AO37" s="192"/>
      <c r="AP37" s="42"/>
      <c r="AQ37" s="33"/>
    </row>
    <row r="38" spans="2:43" s="1" customFormat="1" ht="14.45" customHeight="1" x14ac:dyDescent="0.3">
      <c r="B38" s="31"/>
      <c r="C38" s="32"/>
      <c r="D38" s="32"/>
      <c r="E38" s="32"/>
      <c r="F38" s="32"/>
      <c r="G38" s="32"/>
      <c r="H38" s="32"/>
      <c r="I38" s="32"/>
      <c r="J38" s="32"/>
      <c r="K38" s="32"/>
      <c r="L38" s="32"/>
      <c r="M38" s="32"/>
      <c r="N38" s="32"/>
      <c r="O38" s="32"/>
      <c r="P38" s="32"/>
      <c r="Q38" s="32"/>
      <c r="R38" s="3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  <c r="AF38" s="32"/>
      <c r="AG38" s="32"/>
      <c r="AH38" s="32"/>
      <c r="AI38" s="32"/>
      <c r="AJ38" s="32"/>
      <c r="AK38" s="32"/>
      <c r="AL38" s="32"/>
      <c r="AM38" s="32"/>
      <c r="AN38" s="32"/>
      <c r="AO38" s="32"/>
      <c r="AP38" s="32"/>
      <c r="AQ38" s="33"/>
    </row>
    <row r="39" spans="2:43" x14ac:dyDescent="0.3">
      <c r="B39" s="22"/>
      <c r="C39" s="24"/>
      <c r="D39" s="24"/>
      <c r="E39" s="24"/>
      <c r="F39" s="24"/>
      <c r="G39" s="24"/>
      <c r="H39" s="24"/>
      <c r="I39" s="24"/>
      <c r="J39" s="24"/>
      <c r="K39" s="24"/>
      <c r="L39" s="24"/>
      <c r="M39" s="24"/>
      <c r="N39" s="24"/>
      <c r="O39" s="24"/>
      <c r="P39" s="24"/>
      <c r="Q39" s="24"/>
      <c r="R39" s="24"/>
      <c r="S39" s="24"/>
      <c r="T39" s="24"/>
      <c r="U39" s="24"/>
      <c r="V39" s="24"/>
      <c r="W39" s="24"/>
      <c r="X39" s="24"/>
      <c r="Y39" s="24"/>
      <c r="Z39" s="24"/>
      <c r="AA39" s="24"/>
      <c r="AB39" s="24"/>
      <c r="AC39" s="24"/>
      <c r="AD39" s="24"/>
      <c r="AE39" s="24"/>
      <c r="AF39" s="24"/>
      <c r="AG39" s="24"/>
      <c r="AH39" s="24"/>
      <c r="AI39" s="24"/>
      <c r="AJ39" s="24"/>
      <c r="AK39" s="24"/>
      <c r="AL39" s="24"/>
      <c r="AM39" s="24"/>
      <c r="AN39" s="24"/>
      <c r="AO39" s="24"/>
      <c r="AP39" s="24"/>
      <c r="AQ39" s="23"/>
    </row>
    <row r="40" spans="2:43" x14ac:dyDescent="0.3">
      <c r="B40" s="22"/>
      <c r="C40" s="24"/>
      <c r="D40" s="24"/>
      <c r="E40" s="24"/>
      <c r="F40" s="24"/>
      <c r="G40" s="24"/>
      <c r="H40" s="24"/>
      <c r="I40" s="24"/>
      <c r="J40" s="24"/>
      <c r="K40" s="24"/>
      <c r="L40" s="24"/>
      <c r="M40" s="24"/>
      <c r="N40" s="24"/>
      <c r="O40" s="24"/>
      <c r="P40" s="24"/>
      <c r="Q40" s="24"/>
      <c r="R40" s="24"/>
      <c r="S40" s="24"/>
      <c r="T40" s="24"/>
      <c r="U40" s="24"/>
      <c r="V40" s="24"/>
      <c r="W40" s="24"/>
      <c r="X40" s="24"/>
      <c r="Y40" s="24"/>
      <c r="Z40" s="24"/>
      <c r="AA40" s="24"/>
      <c r="AB40" s="24"/>
      <c r="AC40" s="24"/>
      <c r="AD40" s="24"/>
      <c r="AE40" s="24"/>
      <c r="AF40" s="24"/>
      <c r="AG40" s="24"/>
      <c r="AH40" s="24"/>
      <c r="AI40" s="24"/>
      <c r="AJ40" s="24"/>
      <c r="AK40" s="24"/>
      <c r="AL40" s="24"/>
      <c r="AM40" s="24"/>
      <c r="AN40" s="24"/>
      <c r="AO40" s="24"/>
      <c r="AP40" s="24"/>
      <c r="AQ40" s="23"/>
    </row>
    <row r="41" spans="2:43" x14ac:dyDescent="0.3">
      <c r="B41" s="22"/>
      <c r="C41" s="24"/>
      <c r="D41" s="24"/>
      <c r="E41" s="24"/>
      <c r="F41" s="24"/>
      <c r="G41" s="24"/>
      <c r="H41" s="24"/>
      <c r="I41" s="24"/>
      <c r="J41" s="24"/>
      <c r="K41" s="24"/>
      <c r="L41" s="24"/>
      <c r="M41" s="24"/>
      <c r="N41" s="24"/>
      <c r="O41" s="24"/>
      <c r="P41" s="24"/>
      <c r="Q41" s="24"/>
      <c r="R41" s="24"/>
      <c r="S41" s="24"/>
      <c r="T41" s="24"/>
      <c r="U41" s="24"/>
      <c r="V41" s="24"/>
      <c r="W41" s="24"/>
      <c r="X41" s="24"/>
      <c r="Y41" s="24"/>
      <c r="Z41" s="24"/>
      <c r="AA41" s="24"/>
      <c r="AB41" s="24"/>
      <c r="AC41" s="24"/>
      <c r="AD41" s="24"/>
      <c r="AE41" s="24"/>
      <c r="AF41" s="24"/>
      <c r="AG41" s="24"/>
      <c r="AH41" s="24"/>
      <c r="AI41" s="24"/>
      <c r="AJ41" s="24"/>
      <c r="AK41" s="24"/>
      <c r="AL41" s="24"/>
      <c r="AM41" s="24"/>
      <c r="AN41" s="24"/>
      <c r="AO41" s="24"/>
      <c r="AP41" s="24"/>
      <c r="AQ41" s="23"/>
    </row>
    <row r="42" spans="2:43" x14ac:dyDescent="0.3">
      <c r="B42" s="22"/>
      <c r="C42" s="24"/>
      <c r="D42" s="24"/>
      <c r="E42" s="24"/>
      <c r="F42" s="24"/>
      <c r="G42" s="24"/>
      <c r="H42" s="24"/>
      <c r="I42" s="24"/>
      <c r="J42" s="24"/>
      <c r="K42" s="24"/>
      <c r="L42" s="24"/>
      <c r="M42" s="24"/>
      <c r="N42" s="24"/>
      <c r="O42" s="24"/>
      <c r="P42" s="24"/>
      <c r="Q42" s="24"/>
      <c r="R42" s="24"/>
      <c r="S42" s="24"/>
      <c r="T42" s="24"/>
      <c r="U42" s="24"/>
      <c r="V42" s="24"/>
      <c r="W42" s="24"/>
      <c r="X42" s="24"/>
      <c r="Y42" s="24"/>
      <c r="Z42" s="24"/>
      <c r="AA42" s="24"/>
      <c r="AB42" s="24"/>
      <c r="AC42" s="24"/>
      <c r="AD42" s="24"/>
      <c r="AE42" s="24"/>
      <c r="AF42" s="24"/>
      <c r="AG42" s="24"/>
      <c r="AH42" s="24"/>
      <c r="AI42" s="24"/>
      <c r="AJ42" s="24"/>
      <c r="AK42" s="24"/>
      <c r="AL42" s="24"/>
      <c r="AM42" s="24"/>
      <c r="AN42" s="24"/>
      <c r="AO42" s="24"/>
      <c r="AP42" s="24"/>
      <c r="AQ42" s="23"/>
    </row>
    <row r="43" spans="2:43" x14ac:dyDescent="0.3">
      <c r="B43" s="22"/>
      <c r="C43" s="24"/>
      <c r="D43" s="24"/>
      <c r="E43" s="24"/>
      <c r="F43" s="24"/>
      <c r="G43" s="24"/>
      <c r="H43" s="24"/>
      <c r="I43" s="24"/>
      <c r="J43" s="24"/>
      <c r="K43" s="24"/>
      <c r="L43" s="24"/>
      <c r="M43" s="24"/>
      <c r="N43" s="24"/>
      <c r="O43" s="24"/>
      <c r="P43" s="24"/>
      <c r="Q43" s="24"/>
      <c r="R43" s="24"/>
      <c r="S43" s="24"/>
      <c r="T43" s="24"/>
      <c r="U43" s="24"/>
      <c r="V43" s="24"/>
      <c r="W43" s="24"/>
      <c r="X43" s="24"/>
      <c r="Y43" s="24"/>
      <c r="Z43" s="24"/>
      <c r="AA43" s="24"/>
      <c r="AB43" s="24"/>
      <c r="AC43" s="24"/>
      <c r="AD43" s="24"/>
      <c r="AE43" s="24"/>
      <c r="AF43" s="24"/>
      <c r="AG43" s="24"/>
      <c r="AH43" s="24"/>
      <c r="AI43" s="24"/>
      <c r="AJ43" s="24"/>
      <c r="AK43" s="24"/>
      <c r="AL43" s="24"/>
      <c r="AM43" s="24"/>
      <c r="AN43" s="24"/>
      <c r="AO43" s="24"/>
      <c r="AP43" s="24"/>
      <c r="AQ43" s="23"/>
    </row>
    <row r="44" spans="2:43" x14ac:dyDescent="0.3">
      <c r="B44" s="22"/>
      <c r="C44" s="24"/>
      <c r="D44" s="24"/>
      <c r="E44" s="24"/>
      <c r="F44" s="24"/>
      <c r="G44" s="24"/>
      <c r="H44" s="24"/>
      <c r="I44" s="24"/>
      <c r="J44" s="24"/>
      <c r="K44" s="24"/>
      <c r="L44" s="24"/>
      <c r="M44" s="24"/>
      <c r="N44" s="24"/>
      <c r="O44" s="24"/>
      <c r="P44" s="24"/>
      <c r="Q44" s="24"/>
      <c r="R44" s="24"/>
      <c r="S44" s="24"/>
      <c r="T44" s="24"/>
      <c r="U44" s="24"/>
      <c r="V44" s="24"/>
      <c r="W44" s="24"/>
      <c r="X44" s="24"/>
      <c r="Y44" s="24"/>
      <c r="Z44" s="24"/>
      <c r="AA44" s="24"/>
      <c r="AB44" s="24"/>
      <c r="AC44" s="24"/>
      <c r="AD44" s="24"/>
      <c r="AE44" s="24"/>
      <c r="AF44" s="24"/>
      <c r="AG44" s="24"/>
      <c r="AH44" s="24"/>
      <c r="AI44" s="24"/>
      <c r="AJ44" s="24"/>
      <c r="AK44" s="24"/>
      <c r="AL44" s="24"/>
      <c r="AM44" s="24"/>
      <c r="AN44" s="24"/>
      <c r="AO44" s="24"/>
      <c r="AP44" s="24"/>
      <c r="AQ44" s="23"/>
    </row>
    <row r="45" spans="2:43" x14ac:dyDescent="0.3">
      <c r="B45" s="22"/>
      <c r="C45" s="24"/>
      <c r="D45" s="24"/>
      <c r="E45" s="24"/>
      <c r="F45" s="24"/>
      <c r="G45" s="24"/>
      <c r="H45" s="24"/>
      <c r="I45" s="24"/>
      <c r="J45" s="24"/>
      <c r="K45" s="24"/>
      <c r="L45" s="24"/>
      <c r="M45" s="24"/>
      <c r="N45" s="24"/>
      <c r="O45" s="24"/>
      <c r="P45" s="24"/>
      <c r="Q45" s="24"/>
      <c r="R45" s="24"/>
      <c r="S45" s="24"/>
      <c r="T45" s="24"/>
      <c r="U45" s="24"/>
      <c r="V45" s="24"/>
      <c r="W45" s="24"/>
      <c r="X45" s="24"/>
      <c r="Y45" s="24"/>
      <c r="Z45" s="24"/>
      <c r="AA45" s="24"/>
      <c r="AB45" s="24"/>
      <c r="AC45" s="24"/>
      <c r="AD45" s="24"/>
      <c r="AE45" s="24"/>
      <c r="AF45" s="24"/>
      <c r="AG45" s="24"/>
      <c r="AH45" s="24"/>
      <c r="AI45" s="24"/>
      <c r="AJ45" s="24"/>
      <c r="AK45" s="24"/>
      <c r="AL45" s="24"/>
      <c r="AM45" s="24"/>
      <c r="AN45" s="24"/>
      <c r="AO45" s="24"/>
      <c r="AP45" s="24"/>
      <c r="AQ45" s="23"/>
    </row>
    <row r="46" spans="2:43" x14ac:dyDescent="0.3">
      <c r="B46" s="22"/>
      <c r="C46" s="24"/>
      <c r="D46" s="24"/>
      <c r="E46" s="24"/>
      <c r="F46" s="24"/>
      <c r="G46" s="24"/>
      <c r="H46" s="24"/>
      <c r="I46" s="24"/>
      <c r="J46" s="24"/>
      <c r="K46" s="24"/>
      <c r="L46" s="24"/>
      <c r="M46" s="24"/>
      <c r="N46" s="24"/>
      <c r="O46" s="24"/>
      <c r="P46" s="24"/>
      <c r="Q46" s="24"/>
      <c r="R46" s="24"/>
      <c r="S46" s="24"/>
      <c r="T46" s="24"/>
      <c r="U46" s="24"/>
      <c r="V46" s="24"/>
      <c r="W46" s="24"/>
      <c r="X46" s="24"/>
      <c r="Y46" s="24"/>
      <c r="Z46" s="24"/>
      <c r="AA46" s="24"/>
      <c r="AB46" s="24"/>
      <c r="AC46" s="24"/>
      <c r="AD46" s="24"/>
      <c r="AE46" s="24"/>
      <c r="AF46" s="24"/>
      <c r="AG46" s="24"/>
      <c r="AH46" s="24"/>
      <c r="AI46" s="24"/>
      <c r="AJ46" s="24"/>
      <c r="AK46" s="24"/>
      <c r="AL46" s="24"/>
      <c r="AM46" s="24"/>
      <c r="AN46" s="24"/>
      <c r="AO46" s="24"/>
      <c r="AP46" s="24"/>
      <c r="AQ46" s="23"/>
    </row>
    <row r="47" spans="2:43" x14ac:dyDescent="0.3">
      <c r="B47" s="22"/>
      <c r="C47" s="24"/>
      <c r="D47" s="24"/>
      <c r="E47" s="24"/>
      <c r="F47" s="24"/>
      <c r="G47" s="24"/>
      <c r="H47" s="24"/>
      <c r="I47" s="24"/>
      <c r="J47" s="24"/>
      <c r="K47" s="24"/>
      <c r="L47" s="24"/>
      <c r="M47" s="24"/>
      <c r="N47" s="24"/>
      <c r="O47" s="24"/>
      <c r="P47" s="24"/>
      <c r="Q47" s="24"/>
      <c r="R47" s="24"/>
      <c r="S47" s="24"/>
      <c r="T47" s="24"/>
      <c r="U47" s="24"/>
      <c r="V47" s="24"/>
      <c r="W47" s="24"/>
      <c r="X47" s="24"/>
      <c r="Y47" s="24"/>
      <c r="Z47" s="24"/>
      <c r="AA47" s="24"/>
      <c r="AB47" s="24"/>
      <c r="AC47" s="24"/>
      <c r="AD47" s="24"/>
      <c r="AE47" s="24"/>
      <c r="AF47" s="24"/>
      <c r="AG47" s="24"/>
      <c r="AH47" s="24"/>
      <c r="AI47" s="24"/>
      <c r="AJ47" s="24"/>
      <c r="AK47" s="24"/>
      <c r="AL47" s="24"/>
      <c r="AM47" s="24"/>
      <c r="AN47" s="24"/>
      <c r="AO47" s="24"/>
      <c r="AP47" s="24"/>
      <c r="AQ47" s="23"/>
    </row>
    <row r="48" spans="2:43" x14ac:dyDescent="0.3">
      <c r="B48" s="22"/>
      <c r="C48" s="24"/>
      <c r="D48" s="24"/>
      <c r="E48" s="24"/>
      <c r="F48" s="24"/>
      <c r="G48" s="24"/>
      <c r="H48" s="24"/>
      <c r="I48" s="24"/>
      <c r="J48" s="24"/>
      <c r="K48" s="24"/>
      <c r="L48" s="24"/>
      <c r="M48" s="24"/>
      <c r="N48" s="24"/>
      <c r="O48" s="24"/>
      <c r="P48" s="24"/>
      <c r="Q48" s="24"/>
      <c r="R48" s="24"/>
      <c r="S48" s="24"/>
      <c r="T48" s="24"/>
      <c r="U48" s="24"/>
      <c r="V48" s="24"/>
      <c r="W48" s="24"/>
      <c r="X48" s="24"/>
      <c r="Y48" s="24"/>
      <c r="Z48" s="24"/>
      <c r="AA48" s="24"/>
      <c r="AB48" s="24"/>
      <c r="AC48" s="24"/>
      <c r="AD48" s="24"/>
      <c r="AE48" s="24"/>
      <c r="AF48" s="24"/>
      <c r="AG48" s="24"/>
      <c r="AH48" s="24"/>
      <c r="AI48" s="24"/>
      <c r="AJ48" s="24"/>
      <c r="AK48" s="24"/>
      <c r="AL48" s="24"/>
      <c r="AM48" s="24"/>
      <c r="AN48" s="24"/>
      <c r="AO48" s="24"/>
      <c r="AP48" s="24"/>
      <c r="AQ48" s="23"/>
    </row>
    <row r="49" spans="2:43" s="1" customFormat="1" ht="15" x14ac:dyDescent="0.3">
      <c r="B49" s="31"/>
      <c r="C49" s="32"/>
      <c r="D49" s="46" t="s">
        <v>45</v>
      </c>
      <c r="E49" s="47"/>
      <c r="F49" s="47"/>
      <c r="G49" s="47"/>
      <c r="H49" s="47"/>
      <c r="I49" s="47"/>
      <c r="J49" s="47"/>
      <c r="K49" s="47"/>
      <c r="L49" s="47"/>
      <c r="M49" s="47"/>
      <c r="N49" s="47"/>
      <c r="O49" s="47"/>
      <c r="P49" s="47"/>
      <c r="Q49" s="47"/>
      <c r="R49" s="47"/>
      <c r="S49" s="47"/>
      <c r="T49" s="47"/>
      <c r="U49" s="47"/>
      <c r="V49" s="47"/>
      <c r="W49" s="47"/>
      <c r="X49" s="47"/>
      <c r="Y49" s="47"/>
      <c r="Z49" s="48"/>
      <c r="AA49" s="32"/>
      <c r="AB49" s="32"/>
      <c r="AC49" s="46" t="s">
        <v>46</v>
      </c>
      <c r="AD49" s="47"/>
      <c r="AE49" s="47"/>
      <c r="AF49" s="47"/>
      <c r="AG49" s="47"/>
      <c r="AH49" s="47"/>
      <c r="AI49" s="47"/>
      <c r="AJ49" s="47"/>
      <c r="AK49" s="47"/>
      <c r="AL49" s="47"/>
      <c r="AM49" s="47"/>
      <c r="AN49" s="47"/>
      <c r="AO49" s="48"/>
      <c r="AP49" s="32"/>
      <c r="AQ49" s="33"/>
    </row>
    <row r="50" spans="2:43" x14ac:dyDescent="0.3">
      <c r="B50" s="22"/>
      <c r="C50" s="24"/>
      <c r="D50" s="49"/>
      <c r="E50" s="24"/>
      <c r="F50" s="24"/>
      <c r="G50" s="24"/>
      <c r="H50" s="24"/>
      <c r="I50" s="24"/>
      <c r="J50" s="24"/>
      <c r="K50" s="24"/>
      <c r="L50" s="24"/>
      <c r="M50" s="24"/>
      <c r="N50" s="24"/>
      <c r="O50" s="24"/>
      <c r="P50" s="24"/>
      <c r="Q50" s="24"/>
      <c r="R50" s="24"/>
      <c r="S50" s="24"/>
      <c r="T50" s="24"/>
      <c r="U50" s="24"/>
      <c r="V50" s="24"/>
      <c r="W50" s="24"/>
      <c r="X50" s="24"/>
      <c r="Y50" s="24"/>
      <c r="Z50" s="50"/>
      <c r="AA50" s="24"/>
      <c r="AB50" s="24"/>
      <c r="AC50" s="49"/>
      <c r="AD50" s="24"/>
      <c r="AE50" s="24"/>
      <c r="AF50" s="24"/>
      <c r="AG50" s="24"/>
      <c r="AH50" s="24"/>
      <c r="AI50" s="24"/>
      <c r="AJ50" s="24"/>
      <c r="AK50" s="24"/>
      <c r="AL50" s="24"/>
      <c r="AM50" s="24"/>
      <c r="AN50" s="24"/>
      <c r="AO50" s="50"/>
      <c r="AP50" s="24"/>
      <c r="AQ50" s="23"/>
    </row>
    <row r="51" spans="2:43" x14ac:dyDescent="0.3">
      <c r="B51" s="22"/>
      <c r="C51" s="24"/>
      <c r="D51" s="49"/>
      <c r="E51" s="24"/>
      <c r="F51" s="24"/>
      <c r="G51" s="24"/>
      <c r="H51" s="24"/>
      <c r="I51" s="24"/>
      <c r="J51" s="24"/>
      <c r="K51" s="24"/>
      <c r="L51" s="24"/>
      <c r="M51" s="24"/>
      <c r="N51" s="24"/>
      <c r="O51" s="24"/>
      <c r="P51" s="24"/>
      <c r="Q51" s="24"/>
      <c r="R51" s="24"/>
      <c r="S51" s="24"/>
      <c r="T51" s="24"/>
      <c r="U51" s="24"/>
      <c r="V51" s="24"/>
      <c r="W51" s="24"/>
      <c r="X51" s="24"/>
      <c r="Y51" s="24"/>
      <c r="Z51" s="50"/>
      <c r="AA51" s="24"/>
      <c r="AB51" s="24"/>
      <c r="AC51" s="49"/>
      <c r="AD51" s="24"/>
      <c r="AE51" s="24"/>
      <c r="AF51" s="24"/>
      <c r="AG51" s="24"/>
      <c r="AH51" s="24"/>
      <c r="AI51" s="24"/>
      <c r="AJ51" s="24"/>
      <c r="AK51" s="24"/>
      <c r="AL51" s="24"/>
      <c r="AM51" s="24"/>
      <c r="AN51" s="24"/>
      <c r="AO51" s="50"/>
      <c r="AP51" s="24"/>
      <c r="AQ51" s="23"/>
    </row>
    <row r="52" spans="2:43" x14ac:dyDescent="0.3">
      <c r="B52" s="22"/>
      <c r="C52" s="24"/>
      <c r="D52" s="49"/>
      <c r="E52" s="24"/>
      <c r="F52" s="24"/>
      <c r="G52" s="24"/>
      <c r="H52" s="24"/>
      <c r="I52" s="24"/>
      <c r="J52" s="24"/>
      <c r="K52" s="24"/>
      <c r="L52" s="24"/>
      <c r="M52" s="24"/>
      <c r="N52" s="24"/>
      <c r="O52" s="24"/>
      <c r="P52" s="24"/>
      <c r="Q52" s="24"/>
      <c r="R52" s="24"/>
      <c r="S52" s="24"/>
      <c r="T52" s="24"/>
      <c r="U52" s="24"/>
      <c r="V52" s="24"/>
      <c r="W52" s="24"/>
      <c r="X52" s="24"/>
      <c r="Y52" s="24"/>
      <c r="Z52" s="50"/>
      <c r="AA52" s="24"/>
      <c r="AB52" s="24"/>
      <c r="AC52" s="49"/>
      <c r="AD52" s="24"/>
      <c r="AE52" s="24"/>
      <c r="AF52" s="24"/>
      <c r="AG52" s="24"/>
      <c r="AH52" s="24"/>
      <c r="AI52" s="24"/>
      <c r="AJ52" s="24"/>
      <c r="AK52" s="24"/>
      <c r="AL52" s="24"/>
      <c r="AM52" s="24"/>
      <c r="AN52" s="24"/>
      <c r="AO52" s="50"/>
      <c r="AP52" s="24"/>
      <c r="AQ52" s="23"/>
    </row>
    <row r="53" spans="2:43" x14ac:dyDescent="0.3">
      <c r="B53" s="22"/>
      <c r="C53" s="24"/>
      <c r="D53" s="49"/>
      <c r="E53" s="24"/>
      <c r="F53" s="24"/>
      <c r="G53" s="24"/>
      <c r="H53" s="24"/>
      <c r="I53" s="24"/>
      <c r="J53" s="24"/>
      <c r="K53" s="24"/>
      <c r="L53" s="24"/>
      <c r="M53" s="24"/>
      <c r="N53" s="24"/>
      <c r="O53" s="24"/>
      <c r="P53" s="24"/>
      <c r="Q53" s="24"/>
      <c r="R53" s="24"/>
      <c r="S53" s="24"/>
      <c r="T53" s="24"/>
      <c r="U53" s="24"/>
      <c r="V53" s="24"/>
      <c r="W53" s="24"/>
      <c r="X53" s="24"/>
      <c r="Y53" s="24"/>
      <c r="Z53" s="50"/>
      <c r="AA53" s="24"/>
      <c r="AB53" s="24"/>
      <c r="AC53" s="49"/>
      <c r="AD53" s="24"/>
      <c r="AE53" s="24"/>
      <c r="AF53" s="24"/>
      <c r="AG53" s="24"/>
      <c r="AH53" s="24"/>
      <c r="AI53" s="24"/>
      <c r="AJ53" s="24"/>
      <c r="AK53" s="24"/>
      <c r="AL53" s="24"/>
      <c r="AM53" s="24"/>
      <c r="AN53" s="24"/>
      <c r="AO53" s="50"/>
      <c r="AP53" s="24"/>
      <c r="AQ53" s="23"/>
    </row>
    <row r="54" spans="2:43" x14ac:dyDescent="0.3">
      <c r="B54" s="22"/>
      <c r="C54" s="24"/>
      <c r="D54" s="49"/>
      <c r="E54" s="24"/>
      <c r="F54" s="24"/>
      <c r="G54" s="24"/>
      <c r="H54" s="24"/>
      <c r="I54" s="24"/>
      <c r="J54" s="24"/>
      <c r="K54" s="24"/>
      <c r="L54" s="24"/>
      <c r="M54" s="24"/>
      <c r="N54" s="24"/>
      <c r="O54" s="24"/>
      <c r="P54" s="24"/>
      <c r="Q54" s="24"/>
      <c r="R54" s="24"/>
      <c r="S54" s="24"/>
      <c r="T54" s="24"/>
      <c r="U54" s="24"/>
      <c r="V54" s="24"/>
      <c r="W54" s="24"/>
      <c r="X54" s="24"/>
      <c r="Y54" s="24"/>
      <c r="Z54" s="50"/>
      <c r="AA54" s="24"/>
      <c r="AB54" s="24"/>
      <c r="AC54" s="49"/>
      <c r="AD54" s="24"/>
      <c r="AE54" s="24"/>
      <c r="AF54" s="24"/>
      <c r="AG54" s="24"/>
      <c r="AH54" s="24"/>
      <c r="AI54" s="24"/>
      <c r="AJ54" s="24"/>
      <c r="AK54" s="24"/>
      <c r="AL54" s="24"/>
      <c r="AM54" s="24"/>
      <c r="AN54" s="24"/>
      <c r="AO54" s="50"/>
      <c r="AP54" s="24"/>
      <c r="AQ54" s="23"/>
    </row>
    <row r="55" spans="2:43" x14ac:dyDescent="0.3">
      <c r="B55" s="22"/>
      <c r="C55" s="24"/>
      <c r="D55" s="49"/>
      <c r="E55" s="24"/>
      <c r="F55" s="24"/>
      <c r="G55" s="24"/>
      <c r="H55" s="24"/>
      <c r="I55" s="24"/>
      <c r="J55" s="24"/>
      <c r="K55" s="24"/>
      <c r="L55" s="24"/>
      <c r="M55" s="24"/>
      <c r="N55" s="24"/>
      <c r="O55" s="24"/>
      <c r="P55" s="24"/>
      <c r="Q55" s="24"/>
      <c r="R55" s="24"/>
      <c r="S55" s="24"/>
      <c r="T55" s="24"/>
      <c r="U55" s="24"/>
      <c r="V55" s="24"/>
      <c r="W55" s="24"/>
      <c r="X55" s="24"/>
      <c r="Y55" s="24"/>
      <c r="Z55" s="50"/>
      <c r="AA55" s="24"/>
      <c r="AB55" s="24"/>
      <c r="AC55" s="49"/>
      <c r="AD55" s="24"/>
      <c r="AE55" s="24"/>
      <c r="AF55" s="24"/>
      <c r="AG55" s="24"/>
      <c r="AH55" s="24"/>
      <c r="AI55" s="24"/>
      <c r="AJ55" s="24"/>
      <c r="AK55" s="24"/>
      <c r="AL55" s="24"/>
      <c r="AM55" s="24"/>
      <c r="AN55" s="24"/>
      <c r="AO55" s="50"/>
      <c r="AP55" s="24"/>
      <c r="AQ55" s="23"/>
    </row>
    <row r="56" spans="2:43" x14ac:dyDescent="0.3">
      <c r="B56" s="22"/>
      <c r="C56" s="24"/>
      <c r="D56" s="49"/>
      <c r="E56" s="24"/>
      <c r="F56" s="24"/>
      <c r="G56" s="24"/>
      <c r="H56" s="24"/>
      <c r="I56" s="24"/>
      <c r="J56" s="24"/>
      <c r="K56" s="24"/>
      <c r="L56" s="24"/>
      <c r="M56" s="24"/>
      <c r="N56" s="24"/>
      <c r="O56" s="24"/>
      <c r="P56" s="24"/>
      <c r="Q56" s="24"/>
      <c r="R56" s="24"/>
      <c r="S56" s="24"/>
      <c r="T56" s="24"/>
      <c r="U56" s="24"/>
      <c r="V56" s="24"/>
      <c r="W56" s="24"/>
      <c r="X56" s="24"/>
      <c r="Y56" s="24"/>
      <c r="Z56" s="50"/>
      <c r="AA56" s="24"/>
      <c r="AB56" s="24"/>
      <c r="AC56" s="49"/>
      <c r="AD56" s="24"/>
      <c r="AE56" s="24"/>
      <c r="AF56" s="24"/>
      <c r="AG56" s="24"/>
      <c r="AH56" s="24"/>
      <c r="AI56" s="24"/>
      <c r="AJ56" s="24"/>
      <c r="AK56" s="24"/>
      <c r="AL56" s="24"/>
      <c r="AM56" s="24"/>
      <c r="AN56" s="24"/>
      <c r="AO56" s="50"/>
      <c r="AP56" s="24"/>
      <c r="AQ56" s="23"/>
    </row>
    <row r="57" spans="2:43" x14ac:dyDescent="0.3">
      <c r="B57" s="22"/>
      <c r="C57" s="24"/>
      <c r="D57" s="49"/>
      <c r="E57" s="24"/>
      <c r="F57" s="24"/>
      <c r="G57" s="24"/>
      <c r="H57" s="24"/>
      <c r="I57" s="24"/>
      <c r="J57" s="24"/>
      <c r="K57" s="24"/>
      <c r="L57" s="24"/>
      <c r="M57" s="24"/>
      <c r="N57" s="24"/>
      <c r="O57" s="24"/>
      <c r="P57" s="24"/>
      <c r="Q57" s="24"/>
      <c r="R57" s="24"/>
      <c r="S57" s="24"/>
      <c r="T57" s="24"/>
      <c r="U57" s="24"/>
      <c r="V57" s="24"/>
      <c r="W57" s="24"/>
      <c r="X57" s="24"/>
      <c r="Y57" s="24"/>
      <c r="Z57" s="50"/>
      <c r="AA57" s="24"/>
      <c r="AB57" s="24"/>
      <c r="AC57" s="49"/>
      <c r="AD57" s="24"/>
      <c r="AE57" s="24"/>
      <c r="AF57" s="24"/>
      <c r="AG57" s="24"/>
      <c r="AH57" s="24"/>
      <c r="AI57" s="24"/>
      <c r="AJ57" s="24"/>
      <c r="AK57" s="24"/>
      <c r="AL57" s="24"/>
      <c r="AM57" s="24"/>
      <c r="AN57" s="24"/>
      <c r="AO57" s="50"/>
      <c r="AP57" s="24"/>
      <c r="AQ57" s="23"/>
    </row>
    <row r="58" spans="2:43" s="1" customFormat="1" ht="15" x14ac:dyDescent="0.3">
      <c r="B58" s="31"/>
      <c r="C58" s="32"/>
      <c r="D58" s="51" t="s">
        <v>47</v>
      </c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52"/>
      <c r="Q58" s="52"/>
      <c r="R58" s="53" t="s">
        <v>48</v>
      </c>
      <c r="S58" s="52"/>
      <c r="T58" s="52"/>
      <c r="U58" s="52"/>
      <c r="V58" s="52"/>
      <c r="W58" s="52"/>
      <c r="X58" s="52"/>
      <c r="Y58" s="52"/>
      <c r="Z58" s="54"/>
      <c r="AA58" s="32"/>
      <c r="AB58" s="32"/>
      <c r="AC58" s="51" t="s">
        <v>47</v>
      </c>
      <c r="AD58" s="52"/>
      <c r="AE58" s="52"/>
      <c r="AF58" s="52"/>
      <c r="AG58" s="52"/>
      <c r="AH58" s="52"/>
      <c r="AI58" s="52"/>
      <c r="AJ58" s="52"/>
      <c r="AK58" s="52"/>
      <c r="AL58" s="52"/>
      <c r="AM58" s="53" t="s">
        <v>48</v>
      </c>
      <c r="AN58" s="52"/>
      <c r="AO58" s="54"/>
      <c r="AP58" s="32"/>
      <c r="AQ58" s="33"/>
    </row>
    <row r="59" spans="2:43" x14ac:dyDescent="0.3">
      <c r="B59" s="22"/>
      <c r="C59" s="24"/>
      <c r="D59" s="24"/>
      <c r="E59" s="24"/>
      <c r="F59" s="24"/>
      <c r="G59" s="24"/>
      <c r="H59" s="24"/>
      <c r="I59" s="24"/>
      <c r="J59" s="24"/>
      <c r="K59" s="24"/>
      <c r="L59" s="24"/>
      <c r="M59" s="24"/>
      <c r="N59" s="24"/>
      <c r="O59" s="24"/>
      <c r="P59" s="24"/>
      <c r="Q59" s="24"/>
      <c r="R59" s="24"/>
      <c r="S59" s="24"/>
      <c r="T59" s="24"/>
      <c r="U59" s="24"/>
      <c r="V59" s="24"/>
      <c r="W59" s="24"/>
      <c r="X59" s="24"/>
      <c r="Y59" s="24"/>
      <c r="Z59" s="24"/>
      <c r="AA59" s="24"/>
      <c r="AB59" s="24"/>
      <c r="AC59" s="24"/>
      <c r="AD59" s="24"/>
      <c r="AE59" s="24"/>
      <c r="AF59" s="24"/>
      <c r="AG59" s="24"/>
      <c r="AH59" s="24"/>
      <c r="AI59" s="24"/>
      <c r="AJ59" s="24"/>
      <c r="AK59" s="24"/>
      <c r="AL59" s="24"/>
      <c r="AM59" s="24"/>
      <c r="AN59" s="24"/>
      <c r="AO59" s="24"/>
      <c r="AP59" s="24"/>
      <c r="AQ59" s="23"/>
    </row>
    <row r="60" spans="2:43" s="1" customFormat="1" ht="15" x14ac:dyDescent="0.3">
      <c r="B60" s="31"/>
      <c r="C60" s="32"/>
      <c r="D60" s="46" t="s">
        <v>49</v>
      </c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8"/>
      <c r="AA60" s="32"/>
      <c r="AB60" s="32"/>
      <c r="AC60" s="46" t="s">
        <v>50</v>
      </c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8"/>
      <c r="AP60" s="32"/>
      <c r="AQ60" s="33"/>
    </row>
    <row r="61" spans="2:43" x14ac:dyDescent="0.3">
      <c r="B61" s="22"/>
      <c r="C61" s="24"/>
      <c r="D61" s="49"/>
      <c r="E61" s="24"/>
      <c r="F61" s="24"/>
      <c r="G61" s="24"/>
      <c r="H61" s="24"/>
      <c r="I61" s="24"/>
      <c r="J61" s="24"/>
      <c r="K61" s="24"/>
      <c r="L61" s="24"/>
      <c r="M61" s="24"/>
      <c r="N61" s="24"/>
      <c r="O61" s="24"/>
      <c r="P61" s="24"/>
      <c r="Q61" s="24"/>
      <c r="R61" s="24"/>
      <c r="S61" s="24"/>
      <c r="T61" s="24"/>
      <c r="U61" s="24"/>
      <c r="V61" s="24"/>
      <c r="W61" s="24"/>
      <c r="X61" s="24"/>
      <c r="Y61" s="24"/>
      <c r="Z61" s="50"/>
      <c r="AA61" s="24"/>
      <c r="AB61" s="24"/>
      <c r="AC61" s="49"/>
      <c r="AD61" s="24"/>
      <c r="AE61" s="24"/>
      <c r="AF61" s="24"/>
      <c r="AG61" s="24"/>
      <c r="AH61" s="24"/>
      <c r="AI61" s="24"/>
      <c r="AJ61" s="24"/>
      <c r="AK61" s="24"/>
      <c r="AL61" s="24"/>
      <c r="AM61" s="24"/>
      <c r="AN61" s="24"/>
      <c r="AO61" s="50"/>
      <c r="AP61" s="24"/>
      <c r="AQ61" s="23"/>
    </row>
    <row r="62" spans="2:43" x14ac:dyDescent="0.3">
      <c r="B62" s="22"/>
      <c r="C62" s="24"/>
      <c r="D62" s="49"/>
      <c r="E62" s="24"/>
      <c r="F62" s="24"/>
      <c r="G62" s="24"/>
      <c r="H62" s="24"/>
      <c r="I62" s="24"/>
      <c r="J62" s="24"/>
      <c r="K62" s="24"/>
      <c r="L62" s="24"/>
      <c r="M62" s="24"/>
      <c r="N62" s="24"/>
      <c r="O62" s="24"/>
      <c r="P62" s="24"/>
      <c r="Q62" s="24"/>
      <c r="R62" s="24"/>
      <c r="S62" s="24"/>
      <c r="T62" s="24"/>
      <c r="U62" s="24"/>
      <c r="V62" s="24"/>
      <c r="W62" s="24"/>
      <c r="X62" s="24"/>
      <c r="Y62" s="24"/>
      <c r="Z62" s="50"/>
      <c r="AA62" s="24"/>
      <c r="AB62" s="24"/>
      <c r="AC62" s="49"/>
      <c r="AD62" s="24"/>
      <c r="AE62" s="24"/>
      <c r="AF62" s="24"/>
      <c r="AG62" s="24"/>
      <c r="AH62" s="24"/>
      <c r="AI62" s="24"/>
      <c r="AJ62" s="24"/>
      <c r="AK62" s="24"/>
      <c r="AL62" s="24"/>
      <c r="AM62" s="24"/>
      <c r="AN62" s="24"/>
      <c r="AO62" s="50"/>
      <c r="AP62" s="24"/>
      <c r="AQ62" s="23"/>
    </row>
    <row r="63" spans="2:43" x14ac:dyDescent="0.3">
      <c r="B63" s="22"/>
      <c r="C63" s="24"/>
      <c r="D63" s="49"/>
      <c r="E63" s="24"/>
      <c r="F63" s="24"/>
      <c r="G63" s="24"/>
      <c r="H63" s="24"/>
      <c r="I63" s="24"/>
      <c r="J63" s="24"/>
      <c r="K63" s="24"/>
      <c r="L63" s="24"/>
      <c r="M63" s="24"/>
      <c r="N63" s="24"/>
      <c r="O63" s="24"/>
      <c r="P63" s="24"/>
      <c r="Q63" s="24"/>
      <c r="R63" s="24"/>
      <c r="S63" s="24"/>
      <c r="T63" s="24"/>
      <c r="U63" s="24"/>
      <c r="V63" s="24"/>
      <c r="W63" s="24"/>
      <c r="X63" s="24"/>
      <c r="Y63" s="24"/>
      <c r="Z63" s="50"/>
      <c r="AA63" s="24"/>
      <c r="AB63" s="24"/>
      <c r="AC63" s="49"/>
      <c r="AD63" s="24"/>
      <c r="AE63" s="24"/>
      <c r="AF63" s="24"/>
      <c r="AG63" s="24"/>
      <c r="AH63" s="24"/>
      <c r="AI63" s="24"/>
      <c r="AJ63" s="24"/>
      <c r="AK63" s="24"/>
      <c r="AL63" s="24"/>
      <c r="AM63" s="24"/>
      <c r="AN63" s="24"/>
      <c r="AO63" s="50"/>
      <c r="AP63" s="24"/>
      <c r="AQ63" s="23"/>
    </row>
    <row r="64" spans="2:43" x14ac:dyDescent="0.3">
      <c r="B64" s="22"/>
      <c r="C64" s="24"/>
      <c r="D64" s="49"/>
      <c r="E64" s="24"/>
      <c r="F64" s="24"/>
      <c r="G64" s="24"/>
      <c r="H64" s="24"/>
      <c r="I64" s="24"/>
      <c r="J64" s="24"/>
      <c r="K64" s="24"/>
      <c r="L64" s="24"/>
      <c r="M64" s="24"/>
      <c r="N64" s="24"/>
      <c r="O64" s="24"/>
      <c r="P64" s="24"/>
      <c r="Q64" s="24"/>
      <c r="R64" s="24"/>
      <c r="S64" s="24"/>
      <c r="T64" s="24"/>
      <c r="U64" s="24"/>
      <c r="V64" s="24"/>
      <c r="W64" s="24"/>
      <c r="X64" s="24"/>
      <c r="Y64" s="24"/>
      <c r="Z64" s="50"/>
      <c r="AA64" s="24"/>
      <c r="AB64" s="24"/>
      <c r="AC64" s="49"/>
      <c r="AD64" s="24"/>
      <c r="AE64" s="24"/>
      <c r="AF64" s="24"/>
      <c r="AG64" s="24"/>
      <c r="AH64" s="24"/>
      <c r="AI64" s="24"/>
      <c r="AJ64" s="24"/>
      <c r="AK64" s="24"/>
      <c r="AL64" s="24"/>
      <c r="AM64" s="24"/>
      <c r="AN64" s="24"/>
      <c r="AO64" s="50"/>
      <c r="AP64" s="24"/>
      <c r="AQ64" s="23"/>
    </row>
    <row r="65" spans="2:43" x14ac:dyDescent="0.3">
      <c r="B65" s="22"/>
      <c r="C65" s="24"/>
      <c r="D65" s="49"/>
      <c r="E65" s="24"/>
      <c r="F65" s="24"/>
      <c r="G65" s="24"/>
      <c r="H65" s="24"/>
      <c r="I65" s="24"/>
      <c r="J65" s="24"/>
      <c r="K65" s="24"/>
      <c r="L65" s="24"/>
      <c r="M65" s="24"/>
      <c r="N65" s="24"/>
      <c r="O65" s="24"/>
      <c r="P65" s="24"/>
      <c r="Q65" s="24"/>
      <c r="R65" s="24"/>
      <c r="S65" s="24"/>
      <c r="T65" s="24"/>
      <c r="U65" s="24"/>
      <c r="V65" s="24"/>
      <c r="W65" s="24"/>
      <c r="X65" s="24"/>
      <c r="Y65" s="24"/>
      <c r="Z65" s="50"/>
      <c r="AA65" s="24"/>
      <c r="AB65" s="24"/>
      <c r="AC65" s="49"/>
      <c r="AD65" s="24"/>
      <c r="AE65" s="24"/>
      <c r="AF65" s="24"/>
      <c r="AG65" s="24"/>
      <c r="AH65" s="24"/>
      <c r="AI65" s="24"/>
      <c r="AJ65" s="24"/>
      <c r="AK65" s="24"/>
      <c r="AL65" s="24"/>
      <c r="AM65" s="24"/>
      <c r="AN65" s="24"/>
      <c r="AO65" s="50"/>
      <c r="AP65" s="24"/>
      <c r="AQ65" s="23"/>
    </row>
    <row r="66" spans="2:43" x14ac:dyDescent="0.3">
      <c r="B66" s="22"/>
      <c r="C66" s="24"/>
      <c r="D66" s="49"/>
      <c r="E66" s="24"/>
      <c r="F66" s="24"/>
      <c r="G66" s="24"/>
      <c r="H66" s="24"/>
      <c r="I66" s="24"/>
      <c r="J66" s="24"/>
      <c r="K66" s="24"/>
      <c r="L66" s="24"/>
      <c r="M66" s="24"/>
      <c r="N66" s="24"/>
      <c r="O66" s="24"/>
      <c r="P66" s="24"/>
      <c r="Q66" s="24"/>
      <c r="R66" s="24"/>
      <c r="S66" s="24"/>
      <c r="T66" s="24"/>
      <c r="U66" s="24"/>
      <c r="V66" s="24"/>
      <c r="W66" s="24"/>
      <c r="X66" s="24"/>
      <c r="Y66" s="24"/>
      <c r="Z66" s="50"/>
      <c r="AA66" s="24"/>
      <c r="AB66" s="24"/>
      <c r="AC66" s="49"/>
      <c r="AD66" s="24"/>
      <c r="AE66" s="24"/>
      <c r="AF66" s="24"/>
      <c r="AG66" s="24"/>
      <c r="AH66" s="24"/>
      <c r="AI66" s="24"/>
      <c r="AJ66" s="24"/>
      <c r="AK66" s="24"/>
      <c r="AL66" s="24"/>
      <c r="AM66" s="24"/>
      <c r="AN66" s="24"/>
      <c r="AO66" s="50"/>
      <c r="AP66" s="24"/>
      <c r="AQ66" s="23"/>
    </row>
    <row r="67" spans="2:43" x14ac:dyDescent="0.3">
      <c r="B67" s="22"/>
      <c r="C67" s="24"/>
      <c r="D67" s="49"/>
      <c r="E67" s="24"/>
      <c r="F67" s="24"/>
      <c r="G67" s="24"/>
      <c r="H67" s="24"/>
      <c r="I67" s="24"/>
      <c r="J67" s="24"/>
      <c r="K67" s="24"/>
      <c r="L67" s="24"/>
      <c r="M67" s="24"/>
      <c r="N67" s="24"/>
      <c r="O67" s="24"/>
      <c r="P67" s="24"/>
      <c r="Q67" s="24"/>
      <c r="R67" s="24"/>
      <c r="S67" s="24"/>
      <c r="T67" s="24"/>
      <c r="U67" s="24"/>
      <c r="V67" s="24"/>
      <c r="W67" s="24"/>
      <c r="X67" s="24"/>
      <c r="Y67" s="24"/>
      <c r="Z67" s="50"/>
      <c r="AA67" s="24"/>
      <c r="AB67" s="24"/>
      <c r="AC67" s="49"/>
      <c r="AD67" s="24"/>
      <c r="AE67" s="24"/>
      <c r="AF67" s="24"/>
      <c r="AG67" s="24"/>
      <c r="AH67" s="24"/>
      <c r="AI67" s="24"/>
      <c r="AJ67" s="24"/>
      <c r="AK67" s="24"/>
      <c r="AL67" s="24"/>
      <c r="AM67" s="24"/>
      <c r="AN67" s="24"/>
      <c r="AO67" s="50"/>
      <c r="AP67" s="24"/>
      <c r="AQ67" s="23"/>
    </row>
    <row r="68" spans="2:43" x14ac:dyDescent="0.3">
      <c r="B68" s="22"/>
      <c r="C68" s="24"/>
      <c r="D68" s="49"/>
      <c r="E68" s="24"/>
      <c r="F68" s="24"/>
      <c r="G68" s="24"/>
      <c r="H68" s="24"/>
      <c r="I68" s="24"/>
      <c r="J68" s="24"/>
      <c r="K68" s="24"/>
      <c r="L68" s="24"/>
      <c r="M68" s="24"/>
      <c r="N68" s="24"/>
      <c r="O68" s="24"/>
      <c r="P68" s="24"/>
      <c r="Q68" s="24"/>
      <c r="R68" s="24"/>
      <c r="S68" s="24"/>
      <c r="T68" s="24"/>
      <c r="U68" s="24"/>
      <c r="V68" s="24"/>
      <c r="W68" s="24"/>
      <c r="X68" s="24"/>
      <c r="Y68" s="24"/>
      <c r="Z68" s="50"/>
      <c r="AA68" s="24"/>
      <c r="AB68" s="24"/>
      <c r="AC68" s="49"/>
      <c r="AD68" s="24"/>
      <c r="AE68" s="24"/>
      <c r="AF68" s="24"/>
      <c r="AG68" s="24"/>
      <c r="AH68" s="24"/>
      <c r="AI68" s="24"/>
      <c r="AJ68" s="24"/>
      <c r="AK68" s="24"/>
      <c r="AL68" s="24"/>
      <c r="AM68" s="24"/>
      <c r="AN68" s="24"/>
      <c r="AO68" s="50"/>
      <c r="AP68" s="24"/>
      <c r="AQ68" s="23"/>
    </row>
    <row r="69" spans="2:43" s="1" customFormat="1" ht="15" x14ac:dyDescent="0.3">
      <c r="B69" s="31"/>
      <c r="C69" s="32"/>
      <c r="D69" s="51" t="s">
        <v>47</v>
      </c>
      <c r="E69" s="52"/>
      <c r="F69" s="52"/>
      <c r="G69" s="52"/>
      <c r="H69" s="52"/>
      <c r="I69" s="52"/>
      <c r="J69" s="52"/>
      <c r="K69" s="52"/>
      <c r="L69" s="52"/>
      <c r="M69" s="52"/>
      <c r="N69" s="52"/>
      <c r="O69" s="52"/>
      <c r="P69" s="52"/>
      <c r="Q69" s="52"/>
      <c r="R69" s="53" t="s">
        <v>48</v>
      </c>
      <c r="S69" s="52"/>
      <c r="T69" s="52"/>
      <c r="U69" s="52"/>
      <c r="V69" s="52"/>
      <c r="W69" s="52"/>
      <c r="X69" s="52"/>
      <c r="Y69" s="52"/>
      <c r="Z69" s="54"/>
      <c r="AA69" s="32"/>
      <c r="AB69" s="32"/>
      <c r="AC69" s="51" t="s">
        <v>47</v>
      </c>
      <c r="AD69" s="52"/>
      <c r="AE69" s="52"/>
      <c r="AF69" s="52"/>
      <c r="AG69" s="52"/>
      <c r="AH69" s="52"/>
      <c r="AI69" s="52"/>
      <c r="AJ69" s="52"/>
      <c r="AK69" s="52"/>
      <c r="AL69" s="52"/>
      <c r="AM69" s="53" t="s">
        <v>48</v>
      </c>
      <c r="AN69" s="52"/>
      <c r="AO69" s="54"/>
      <c r="AP69" s="32"/>
      <c r="AQ69" s="33"/>
    </row>
    <row r="70" spans="2:43" s="1" customFormat="1" ht="6.95" customHeight="1" x14ac:dyDescent="0.3">
      <c r="B70" s="31"/>
      <c r="C70" s="32"/>
      <c r="D70" s="32"/>
      <c r="E70" s="32"/>
      <c r="F70" s="32"/>
      <c r="G70" s="32"/>
      <c r="H70" s="32"/>
      <c r="I70" s="32"/>
      <c r="J70" s="32"/>
      <c r="K70" s="32"/>
      <c r="L70" s="32"/>
      <c r="M70" s="32"/>
      <c r="N70" s="32"/>
      <c r="O70" s="32"/>
      <c r="P70" s="32"/>
      <c r="Q70" s="32"/>
      <c r="R70" s="32"/>
      <c r="S70" s="32"/>
      <c r="T70" s="32"/>
      <c r="U70" s="32"/>
      <c r="V70" s="32"/>
      <c r="W70" s="32"/>
      <c r="X70" s="32"/>
      <c r="Y70" s="32"/>
      <c r="Z70" s="32"/>
      <c r="AA70" s="32"/>
      <c r="AB70" s="32"/>
      <c r="AC70" s="32"/>
      <c r="AD70" s="32"/>
      <c r="AE70" s="32"/>
      <c r="AF70" s="32"/>
      <c r="AG70" s="32"/>
      <c r="AH70" s="32"/>
      <c r="AI70" s="32"/>
      <c r="AJ70" s="32"/>
      <c r="AK70" s="32"/>
      <c r="AL70" s="32"/>
      <c r="AM70" s="32"/>
      <c r="AN70" s="32"/>
      <c r="AO70" s="32"/>
      <c r="AP70" s="32"/>
      <c r="AQ70" s="33"/>
    </row>
    <row r="71" spans="2:43" s="1" customFormat="1" ht="6.95" customHeight="1" x14ac:dyDescent="0.3">
      <c r="B71" s="55"/>
      <c r="C71" s="56"/>
      <c r="D71" s="56"/>
      <c r="E71" s="56"/>
      <c r="F71" s="56"/>
      <c r="G71" s="56"/>
      <c r="H71" s="56"/>
      <c r="I71" s="56"/>
      <c r="J71" s="56"/>
      <c r="K71" s="56"/>
      <c r="L71" s="56"/>
      <c r="M71" s="56"/>
      <c r="N71" s="56"/>
      <c r="O71" s="56"/>
      <c r="P71" s="56"/>
      <c r="Q71" s="56"/>
      <c r="R71" s="56"/>
      <c r="S71" s="56"/>
      <c r="T71" s="56"/>
      <c r="U71" s="56"/>
      <c r="V71" s="56"/>
      <c r="W71" s="56"/>
      <c r="X71" s="56"/>
      <c r="Y71" s="56"/>
      <c r="Z71" s="56"/>
      <c r="AA71" s="56"/>
      <c r="AB71" s="56"/>
      <c r="AC71" s="56"/>
      <c r="AD71" s="56"/>
      <c r="AE71" s="56"/>
      <c r="AF71" s="56"/>
      <c r="AG71" s="56"/>
      <c r="AH71" s="56"/>
      <c r="AI71" s="56"/>
      <c r="AJ71" s="56"/>
      <c r="AK71" s="56"/>
      <c r="AL71" s="56"/>
      <c r="AM71" s="56"/>
      <c r="AN71" s="56"/>
      <c r="AO71" s="56"/>
      <c r="AP71" s="56"/>
      <c r="AQ71" s="57"/>
    </row>
    <row r="75" spans="2:43" s="1" customFormat="1" ht="6.95" customHeight="1" x14ac:dyDescent="0.3">
      <c r="B75" s="58"/>
      <c r="C75" s="59"/>
      <c r="D75" s="59"/>
      <c r="E75" s="59"/>
      <c r="F75" s="59"/>
      <c r="G75" s="59"/>
      <c r="H75" s="59"/>
      <c r="I75" s="59"/>
      <c r="J75" s="59"/>
      <c r="K75" s="59"/>
      <c r="L75" s="59"/>
      <c r="M75" s="59"/>
      <c r="N75" s="59"/>
      <c r="O75" s="59"/>
      <c r="P75" s="59"/>
      <c r="Q75" s="59"/>
      <c r="R75" s="59"/>
      <c r="S75" s="59"/>
      <c r="T75" s="59"/>
      <c r="U75" s="59"/>
      <c r="V75" s="59"/>
      <c r="W75" s="59"/>
      <c r="X75" s="59"/>
      <c r="Y75" s="59"/>
      <c r="Z75" s="59"/>
      <c r="AA75" s="59"/>
      <c r="AB75" s="59"/>
      <c r="AC75" s="59"/>
      <c r="AD75" s="59"/>
      <c r="AE75" s="59"/>
      <c r="AF75" s="59"/>
      <c r="AG75" s="59"/>
      <c r="AH75" s="59"/>
      <c r="AI75" s="59"/>
      <c r="AJ75" s="59"/>
      <c r="AK75" s="59"/>
      <c r="AL75" s="59"/>
      <c r="AM75" s="59"/>
      <c r="AN75" s="59"/>
      <c r="AO75" s="59"/>
      <c r="AP75" s="59"/>
      <c r="AQ75" s="60"/>
    </row>
    <row r="76" spans="2:43" s="1" customFormat="1" ht="36.950000000000003" customHeight="1" x14ac:dyDescent="0.3">
      <c r="B76" s="31"/>
      <c r="C76" s="193" t="s">
        <v>51</v>
      </c>
      <c r="D76" s="194"/>
      <c r="E76" s="194"/>
      <c r="F76" s="194"/>
      <c r="G76" s="194"/>
      <c r="H76" s="194"/>
      <c r="I76" s="194"/>
      <c r="J76" s="194"/>
      <c r="K76" s="194"/>
      <c r="L76" s="194"/>
      <c r="M76" s="194"/>
      <c r="N76" s="194"/>
      <c r="O76" s="194"/>
      <c r="P76" s="194"/>
      <c r="Q76" s="194"/>
      <c r="R76" s="194"/>
      <c r="S76" s="194"/>
      <c r="T76" s="194"/>
      <c r="U76" s="194"/>
      <c r="V76" s="194"/>
      <c r="W76" s="194"/>
      <c r="X76" s="194"/>
      <c r="Y76" s="194"/>
      <c r="Z76" s="194"/>
      <c r="AA76" s="194"/>
      <c r="AB76" s="194"/>
      <c r="AC76" s="194"/>
      <c r="AD76" s="194"/>
      <c r="AE76" s="194"/>
      <c r="AF76" s="194"/>
      <c r="AG76" s="194"/>
      <c r="AH76" s="194"/>
      <c r="AI76" s="194"/>
      <c r="AJ76" s="194"/>
      <c r="AK76" s="194"/>
      <c r="AL76" s="194"/>
      <c r="AM76" s="194"/>
      <c r="AN76" s="194"/>
      <c r="AO76" s="194"/>
      <c r="AP76" s="194"/>
      <c r="AQ76" s="33"/>
    </row>
    <row r="77" spans="2:43" s="3" customFormat="1" ht="14.45" customHeight="1" x14ac:dyDescent="0.3">
      <c r="B77" s="61"/>
      <c r="C77" s="28" t="s">
        <v>13</v>
      </c>
      <c r="D77" s="62"/>
      <c r="E77" s="62"/>
      <c r="F77" s="62"/>
      <c r="G77" s="62"/>
      <c r="H77" s="62"/>
      <c r="I77" s="62"/>
      <c r="J77" s="62"/>
      <c r="K77" s="62"/>
      <c r="L77" s="62" t="str">
        <f>K5</f>
        <v>2018-123</v>
      </c>
      <c r="M77" s="62"/>
      <c r="N77" s="62"/>
      <c r="O77" s="62"/>
      <c r="P77" s="62"/>
      <c r="Q77" s="62"/>
      <c r="R77" s="62"/>
      <c r="S77" s="62"/>
      <c r="T77" s="62"/>
      <c r="U77" s="62"/>
      <c r="V77" s="62"/>
      <c r="W77" s="62"/>
      <c r="X77" s="62"/>
      <c r="Y77" s="62"/>
      <c r="Z77" s="62"/>
      <c r="AA77" s="62"/>
      <c r="AB77" s="62"/>
      <c r="AC77" s="62"/>
      <c r="AD77" s="62"/>
      <c r="AE77" s="62"/>
      <c r="AF77" s="62"/>
      <c r="AG77" s="62"/>
      <c r="AH77" s="62"/>
      <c r="AI77" s="62"/>
      <c r="AJ77" s="62"/>
      <c r="AK77" s="62"/>
      <c r="AL77" s="62"/>
      <c r="AM77" s="62"/>
      <c r="AN77" s="62"/>
      <c r="AO77" s="62"/>
      <c r="AP77" s="62"/>
      <c r="AQ77" s="63"/>
    </row>
    <row r="78" spans="2:43" s="4" customFormat="1" ht="36.950000000000003" customHeight="1" x14ac:dyDescent="0.3">
      <c r="B78" s="64"/>
      <c r="C78" s="65" t="s">
        <v>15</v>
      </c>
      <c r="D78" s="66"/>
      <c r="E78" s="66"/>
      <c r="F78" s="66"/>
      <c r="G78" s="66"/>
      <c r="H78" s="66"/>
      <c r="I78" s="66"/>
      <c r="J78" s="66"/>
      <c r="K78" s="66"/>
      <c r="L78" s="195" t="str">
        <f>K6</f>
        <v>REKONŠTRUKCIA MIESTNEJ KOMUNIKÁCIE ZELENÝ KRÍČOK</v>
      </c>
      <c r="M78" s="196"/>
      <c r="N78" s="196"/>
      <c r="O78" s="196"/>
      <c r="P78" s="196"/>
      <c r="Q78" s="196"/>
      <c r="R78" s="196"/>
      <c r="S78" s="196"/>
      <c r="T78" s="196"/>
      <c r="U78" s="196"/>
      <c r="V78" s="196"/>
      <c r="W78" s="196"/>
      <c r="X78" s="196"/>
      <c r="Y78" s="196"/>
      <c r="Z78" s="196"/>
      <c r="AA78" s="196"/>
      <c r="AB78" s="196"/>
      <c r="AC78" s="196"/>
      <c r="AD78" s="196"/>
      <c r="AE78" s="196"/>
      <c r="AF78" s="196"/>
      <c r="AG78" s="196"/>
      <c r="AH78" s="196"/>
      <c r="AI78" s="196"/>
      <c r="AJ78" s="196"/>
      <c r="AK78" s="196"/>
      <c r="AL78" s="196"/>
      <c r="AM78" s="196"/>
      <c r="AN78" s="196"/>
      <c r="AO78" s="196"/>
      <c r="AP78" s="66"/>
      <c r="AQ78" s="67"/>
    </row>
    <row r="79" spans="2:43" s="1" customFormat="1" ht="6.95" customHeight="1" x14ac:dyDescent="0.3">
      <c r="B79" s="31"/>
      <c r="C79" s="32"/>
      <c r="D79" s="32"/>
      <c r="E79" s="32"/>
      <c r="F79" s="32"/>
      <c r="G79" s="32"/>
      <c r="H79" s="32"/>
      <c r="I79" s="32"/>
      <c r="J79" s="32"/>
      <c r="K79" s="32"/>
      <c r="L79" s="32"/>
      <c r="M79" s="32"/>
      <c r="N79" s="32"/>
      <c r="O79" s="32"/>
      <c r="P79" s="32"/>
      <c r="Q79" s="32"/>
      <c r="R79" s="32"/>
      <c r="S79" s="32"/>
      <c r="T79" s="32"/>
      <c r="U79" s="32"/>
      <c r="V79" s="32"/>
      <c r="W79" s="32"/>
      <c r="X79" s="32"/>
      <c r="Y79" s="32"/>
      <c r="Z79" s="32"/>
      <c r="AA79" s="32"/>
      <c r="AB79" s="32"/>
      <c r="AC79" s="32"/>
      <c r="AD79" s="32"/>
      <c r="AE79" s="32"/>
      <c r="AF79" s="32"/>
      <c r="AG79" s="32"/>
      <c r="AH79" s="32"/>
      <c r="AI79" s="32"/>
      <c r="AJ79" s="32"/>
      <c r="AK79" s="32"/>
      <c r="AL79" s="32"/>
      <c r="AM79" s="32"/>
      <c r="AN79" s="32"/>
      <c r="AO79" s="32"/>
      <c r="AP79" s="32"/>
      <c r="AQ79" s="33"/>
    </row>
    <row r="80" spans="2:43" s="1" customFormat="1" ht="15" x14ac:dyDescent="0.3">
      <c r="B80" s="31"/>
      <c r="C80" s="28" t="s">
        <v>19</v>
      </c>
      <c r="D80" s="32"/>
      <c r="E80" s="32"/>
      <c r="F80" s="32"/>
      <c r="G80" s="32"/>
      <c r="H80" s="32"/>
      <c r="I80" s="32"/>
      <c r="J80" s="32"/>
      <c r="K80" s="32"/>
      <c r="L80" s="68" t="str">
        <f>IF(K8="","",K8)</f>
        <v xml:space="preserve"> </v>
      </c>
      <c r="M80" s="32"/>
      <c r="N80" s="32"/>
      <c r="O80" s="32"/>
      <c r="P80" s="32"/>
      <c r="Q80" s="32"/>
      <c r="R80" s="32"/>
      <c r="S80" s="32"/>
      <c r="T80" s="32"/>
      <c r="U80" s="32"/>
      <c r="V80" s="32"/>
      <c r="W80" s="32"/>
      <c r="X80" s="32"/>
      <c r="Y80" s="32"/>
      <c r="Z80" s="32"/>
      <c r="AA80" s="32"/>
      <c r="AB80" s="32"/>
      <c r="AC80" s="32"/>
      <c r="AD80" s="32"/>
      <c r="AE80" s="32"/>
      <c r="AF80" s="32"/>
      <c r="AG80" s="32"/>
      <c r="AH80" s="32"/>
      <c r="AI80" s="28" t="s">
        <v>21</v>
      </c>
      <c r="AJ80" s="32"/>
      <c r="AK80" s="32"/>
      <c r="AL80" s="32"/>
      <c r="AM80" s="69"/>
      <c r="AN80" s="147">
        <v>43941</v>
      </c>
      <c r="AO80" s="32"/>
      <c r="AP80" s="32"/>
      <c r="AQ80" s="33"/>
    </row>
    <row r="81" spans="1:76" s="1" customFormat="1" ht="6.95" customHeight="1" x14ac:dyDescent="0.3">
      <c r="B81" s="31"/>
      <c r="C81" s="32"/>
      <c r="D81" s="32"/>
      <c r="E81" s="32"/>
      <c r="F81" s="32"/>
      <c r="G81" s="32"/>
      <c r="H81" s="32"/>
      <c r="I81" s="32"/>
      <c r="J81" s="32"/>
      <c r="K81" s="32"/>
      <c r="L81" s="32"/>
      <c r="M81" s="32"/>
      <c r="N81" s="32"/>
      <c r="O81" s="32"/>
      <c r="P81" s="32"/>
      <c r="Q81" s="32"/>
      <c r="R81" s="32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  <c r="AF81" s="32"/>
      <c r="AG81" s="32"/>
      <c r="AH81" s="32"/>
      <c r="AI81" s="32"/>
      <c r="AJ81" s="32"/>
      <c r="AK81" s="32"/>
      <c r="AL81" s="32"/>
      <c r="AM81" s="32"/>
      <c r="AN81" s="32"/>
      <c r="AO81" s="32"/>
      <c r="AP81" s="32"/>
      <c r="AQ81" s="33"/>
    </row>
    <row r="82" spans="1:76" s="1" customFormat="1" ht="15" x14ac:dyDescent="0.3">
      <c r="B82" s="31"/>
      <c r="C82" s="28" t="s">
        <v>22</v>
      </c>
      <c r="D82" s="32"/>
      <c r="E82" s="32"/>
      <c r="F82" s="32"/>
      <c r="G82" s="32"/>
      <c r="H82" s="32"/>
      <c r="I82" s="32"/>
      <c r="J82" s="32"/>
      <c r="K82" s="32"/>
      <c r="L82" s="62" t="str">
        <f>IF(E11= "","",E11)</f>
        <v xml:space="preserve"> </v>
      </c>
      <c r="M82" s="32"/>
      <c r="N82" s="32"/>
      <c r="O82" s="32"/>
      <c r="P82" s="32"/>
      <c r="Q82" s="32"/>
      <c r="R82" s="3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  <c r="AF82" s="32"/>
      <c r="AG82" s="32"/>
      <c r="AH82" s="32"/>
      <c r="AI82" s="28" t="s">
        <v>26</v>
      </c>
      <c r="AJ82" s="32"/>
      <c r="AK82" s="32"/>
      <c r="AL82" s="32"/>
      <c r="AM82" s="178" t="str">
        <f>IF(E17="","",E17)</f>
        <v>X PROJEKT, s.r.o.</v>
      </c>
      <c r="AN82" s="178"/>
      <c r="AO82" s="178"/>
      <c r="AP82" s="178"/>
      <c r="AQ82" s="33"/>
      <c r="AS82" s="174" t="s">
        <v>52</v>
      </c>
      <c r="AT82" s="175"/>
      <c r="AU82" s="47"/>
      <c r="AV82" s="47"/>
      <c r="AW82" s="47"/>
      <c r="AX82" s="47"/>
      <c r="AY82" s="47"/>
      <c r="AZ82" s="47"/>
      <c r="BA82" s="47"/>
      <c r="BB82" s="47"/>
      <c r="BC82" s="47"/>
      <c r="BD82" s="48"/>
    </row>
    <row r="83" spans="1:76" s="1" customFormat="1" ht="15" x14ac:dyDescent="0.3">
      <c r="B83" s="31"/>
      <c r="C83" s="28" t="s">
        <v>25</v>
      </c>
      <c r="D83" s="32"/>
      <c r="E83" s="32"/>
      <c r="F83" s="32"/>
      <c r="G83" s="32"/>
      <c r="H83" s="32"/>
      <c r="I83" s="32"/>
      <c r="J83" s="32"/>
      <c r="K83" s="32"/>
      <c r="L83" s="62" t="str">
        <f>IF(E14="","",E14)</f>
        <v xml:space="preserve"> </v>
      </c>
      <c r="M83" s="32"/>
      <c r="N83" s="32"/>
      <c r="O83" s="32"/>
      <c r="P83" s="32"/>
      <c r="Q83" s="32"/>
      <c r="R83" s="3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  <c r="AF83" s="32"/>
      <c r="AG83" s="32"/>
      <c r="AH83" s="32"/>
      <c r="AI83" s="28" t="s">
        <v>30</v>
      </c>
      <c r="AJ83" s="32"/>
      <c r="AK83" s="32"/>
      <c r="AL83" s="32"/>
      <c r="AM83" s="178" t="str">
        <f>IF(E20="","",E20)</f>
        <v xml:space="preserve"> </v>
      </c>
      <c r="AN83" s="178"/>
      <c r="AO83" s="178"/>
      <c r="AP83" s="178"/>
      <c r="AQ83" s="33"/>
      <c r="AS83" s="176"/>
      <c r="AT83" s="177"/>
      <c r="AU83" s="32"/>
      <c r="AV83" s="32"/>
      <c r="AW83" s="32"/>
      <c r="AX83" s="32"/>
      <c r="AY83" s="32"/>
      <c r="AZ83" s="32"/>
      <c r="BA83" s="32"/>
      <c r="BB83" s="32"/>
      <c r="BC83" s="32"/>
      <c r="BD83" s="70"/>
    </row>
    <row r="84" spans="1:76" s="1" customFormat="1" ht="10.9" customHeight="1" x14ac:dyDescent="0.3">
      <c r="B84" s="31"/>
      <c r="C84" s="32"/>
      <c r="D84" s="32"/>
      <c r="E84" s="32"/>
      <c r="F84" s="32"/>
      <c r="G84" s="32"/>
      <c r="H84" s="32"/>
      <c r="I84" s="32"/>
      <c r="J84" s="32"/>
      <c r="K84" s="32"/>
      <c r="L84" s="32"/>
      <c r="M84" s="32"/>
      <c r="N84" s="32"/>
      <c r="O84" s="32"/>
      <c r="P84" s="32"/>
      <c r="Q84" s="32"/>
      <c r="R84" s="32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  <c r="AF84" s="32"/>
      <c r="AG84" s="32"/>
      <c r="AH84" s="32"/>
      <c r="AI84" s="32"/>
      <c r="AJ84" s="32"/>
      <c r="AK84" s="32"/>
      <c r="AL84" s="32"/>
      <c r="AM84" s="32"/>
      <c r="AN84" s="32"/>
      <c r="AO84" s="32"/>
      <c r="AP84" s="32"/>
      <c r="AQ84" s="33"/>
      <c r="AS84" s="176"/>
      <c r="AT84" s="177"/>
      <c r="AU84" s="32"/>
      <c r="AV84" s="32"/>
      <c r="AW84" s="32"/>
      <c r="AX84" s="32"/>
      <c r="AY84" s="32"/>
      <c r="AZ84" s="32"/>
      <c r="BA84" s="32"/>
      <c r="BB84" s="32"/>
      <c r="BC84" s="32"/>
      <c r="BD84" s="70"/>
    </row>
    <row r="85" spans="1:76" s="1" customFormat="1" ht="29.25" customHeight="1" x14ac:dyDescent="0.3">
      <c r="B85" s="31"/>
      <c r="C85" s="185" t="s">
        <v>53</v>
      </c>
      <c r="D85" s="186"/>
      <c r="E85" s="186"/>
      <c r="F85" s="186"/>
      <c r="G85" s="186"/>
      <c r="H85" s="71"/>
      <c r="I85" s="187" t="s">
        <v>54</v>
      </c>
      <c r="J85" s="186"/>
      <c r="K85" s="186"/>
      <c r="L85" s="186"/>
      <c r="M85" s="186"/>
      <c r="N85" s="186"/>
      <c r="O85" s="186"/>
      <c r="P85" s="186"/>
      <c r="Q85" s="186"/>
      <c r="R85" s="186"/>
      <c r="S85" s="186"/>
      <c r="T85" s="186"/>
      <c r="U85" s="186"/>
      <c r="V85" s="186"/>
      <c r="W85" s="186"/>
      <c r="X85" s="186"/>
      <c r="Y85" s="186"/>
      <c r="Z85" s="186"/>
      <c r="AA85" s="186"/>
      <c r="AB85" s="186"/>
      <c r="AC85" s="186"/>
      <c r="AD85" s="186"/>
      <c r="AE85" s="186"/>
      <c r="AF85" s="186"/>
      <c r="AG85" s="187" t="s">
        <v>55</v>
      </c>
      <c r="AH85" s="186"/>
      <c r="AI85" s="186"/>
      <c r="AJ85" s="186"/>
      <c r="AK85" s="186"/>
      <c r="AL85" s="186"/>
      <c r="AM85" s="186"/>
      <c r="AN85" s="187" t="s">
        <v>56</v>
      </c>
      <c r="AO85" s="186"/>
      <c r="AP85" s="188"/>
      <c r="AQ85" s="33"/>
      <c r="AS85" s="72" t="s">
        <v>57</v>
      </c>
      <c r="AT85" s="73" t="s">
        <v>58</v>
      </c>
      <c r="AU85" s="73" t="s">
        <v>59</v>
      </c>
      <c r="AV85" s="73" t="s">
        <v>60</v>
      </c>
      <c r="AW85" s="73" t="s">
        <v>61</v>
      </c>
      <c r="AX85" s="73" t="s">
        <v>62</v>
      </c>
      <c r="AY85" s="73" t="s">
        <v>63</v>
      </c>
      <c r="AZ85" s="73" t="s">
        <v>64</v>
      </c>
      <c r="BA85" s="73" t="s">
        <v>65</v>
      </c>
      <c r="BB85" s="73" t="s">
        <v>66</v>
      </c>
      <c r="BC85" s="73" t="s">
        <v>67</v>
      </c>
      <c r="BD85" s="74" t="s">
        <v>68</v>
      </c>
    </row>
    <row r="86" spans="1:76" s="1" customFormat="1" ht="10.9" customHeight="1" x14ac:dyDescent="0.3">
      <c r="B86" s="31"/>
      <c r="C86" s="32"/>
      <c r="D86" s="32"/>
      <c r="E86" s="32"/>
      <c r="F86" s="32"/>
      <c r="G86" s="32"/>
      <c r="H86" s="32"/>
      <c r="I86" s="32"/>
      <c r="J86" s="32"/>
      <c r="K86" s="32"/>
      <c r="L86" s="32"/>
      <c r="M86" s="32"/>
      <c r="N86" s="32"/>
      <c r="O86" s="32"/>
      <c r="P86" s="32"/>
      <c r="Q86" s="32"/>
      <c r="R86" s="32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  <c r="AF86" s="32"/>
      <c r="AG86" s="32"/>
      <c r="AH86" s="32"/>
      <c r="AI86" s="32"/>
      <c r="AJ86" s="32"/>
      <c r="AK86" s="32"/>
      <c r="AL86" s="32"/>
      <c r="AM86" s="32"/>
      <c r="AN86" s="32"/>
      <c r="AO86" s="32"/>
      <c r="AP86" s="32"/>
      <c r="AQ86" s="33"/>
      <c r="AS86" s="75"/>
      <c r="AT86" s="47"/>
      <c r="AU86" s="47"/>
      <c r="AV86" s="47"/>
      <c r="AW86" s="47"/>
      <c r="AX86" s="47"/>
      <c r="AY86" s="47"/>
      <c r="AZ86" s="47"/>
      <c r="BA86" s="47"/>
      <c r="BB86" s="47"/>
      <c r="BC86" s="47"/>
      <c r="BD86" s="48"/>
    </row>
    <row r="87" spans="1:76" s="4" customFormat="1" ht="32.450000000000003" customHeight="1" x14ac:dyDescent="0.3">
      <c r="B87" s="64"/>
      <c r="C87" s="76" t="s">
        <v>69</v>
      </c>
      <c r="D87" s="77"/>
      <c r="E87" s="77"/>
      <c r="F87" s="77"/>
      <c r="G87" s="77"/>
      <c r="H87" s="77"/>
      <c r="I87" s="77"/>
      <c r="J87" s="77"/>
      <c r="K87" s="77"/>
      <c r="L87" s="77"/>
      <c r="M87" s="77"/>
      <c r="N87" s="77"/>
      <c r="O87" s="77"/>
      <c r="P87" s="77"/>
      <c r="Q87" s="77"/>
      <c r="R87" s="77"/>
      <c r="S87" s="77"/>
      <c r="T87" s="77"/>
      <c r="U87" s="77"/>
      <c r="V87" s="77"/>
      <c r="W87" s="77"/>
      <c r="X87" s="77"/>
      <c r="Y87" s="77"/>
      <c r="Z87" s="77"/>
      <c r="AA87" s="77"/>
      <c r="AB87" s="77"/>
      <c r="AC87" s="77"/>
      <c r="AD87" s="77"/>
      <c r="AE87" s="77"/>
      <c r="AF87" s="77"/>
      <c r="AG87" s="184"/>
      <c r="AH87" s="184"/>
      <c r="AI87" s="184"/>
      <c r="AJ87" s="184"/>
      <c r="AK87" s="184"/>
      <c r="AL87" s="184"/>
      <c r="AM87" s="184"/>
      <c r="AN87" s="172"/>
      <c r="AO87" s="173"/>
      <c r="AP87" s="173"/>
      <c r="AQ87" s="67"/>
      <c r="AS87" s="78" t="e">
        <f>ROUND(SUM(AS88:AS90),2)</f>
        <v>#REF!</v>
      </c>
      <c r="AT87" s="79" t="e">
        <f>ROUND(SUM(AV87:AW87),2)</f>
        <v>#REF!</v>
      </c>
      <c r="AU87" s="80" t="e">
        <f>ROUND(SUM(AU88:AU90),5)</f>
        <v>#REF!</v>
      </c>
      <c r="AV87" s="79" t="e">
        <f>ROUND(AZ87*L31,2)</f>
        <v>#REF!</v>
      </c>
      <c r="AW87" s="79" t="e">
        <f>ROUND(BA87*L32,2)</f>
        <v>#REF!</v>
      </c>
      <c r="AX87" s="79" t="e">
        <f>ROUND(BB87*L31,2)</f>
        <v>#REF!</v>
      </c>
      <c r="AY87" s="79" t="e">
        <f>ROUND(BC87*L32,2)</f>
        <v>#REF!</v>
      </c>
      <c r="AZ87" s="79" t="e">
        <f>ROUND(SUM(AZ88:AZ90),2)</f>
        <v>#REF!</v>
      </c>
      <c r="BA87" s="79" t="e">
        <f>ROUND(SUM(BA88:BA90),2)</f>
        <v>#REF!</v>
      </c>
      <c r="BB87" s="79" t="e">
        <f>ROUND(SUM(BB88:BB90),2)</f>
        <v>#REF!</v>
      </c>
      <c r="BC87" s="79" t="e">
        <f>ROUND(SUM(BC88:BC90),2)</f>
        <v>#REF!</v>
      </c>
      <c r="BD87" s="81" t="e">
        <f>ROUND(SUM(BD88:BD90),2)</f>
        <v>#REF!</v>
      </c>
      <c r="BS87" s="82" t="s">
        <v>70</v>
      </c>
      <c r="BT87" s="82" t="s">
        <v>71</v>
      </c>
      <c r="BU87" s="83" t="s">
        <v>72</v>
      </c>
      <c r="BV87" s="82" t="s">
        <v>73</v>
      </c>
      <c r="BW87" s="82" t="s">
        <v>74</v>
      </c>
      <c r="BX87" s="82" t="s">
        <v>75</v>
      </c>
    </row>
    <row r="88" spans="1:76" s="5" customFormat="1" ht="16.5" customHeight="1" x14ac:dyDescent="0.3">
      <c r="A88" s="84" t="s">
        <v>76</v>
      </c>
      <c r="B88" s="85"/>
      <c r="C88" s="86"/>
      <c r="D88" s="183"/>
      <c r="E88" s="183"/>
      <c r="F88" s="183"/>
      <c r="G88" s="183"/>
      <c r="H88" s="183"/>
      <c r="I88" s="87"/>
      <c r="J88" s="183"/>
      <c r="K88" s="183"/>
      <c r="L88" s="183"/>
      <c r="M88" s="183"/>
      <c r="N88" s="183"/>
      <c r="O88" s="183"/>
      <c r="P88" s="183"/>
      <c r="Q88" s="183"/>
      <c r="R88" s="183"/>
      <c r="S88" s="183"/>
      <c r="T88" s="183"/>
      <c r="U88" s="183"/>
      <c r="V88" s="183"/>
      <c r="W88" s="183"/>
      <c r="X88" s="183"/>
      <c r="Y88" s="183"/>
      <c r="Z88" s="183"/>
      <c r="AA88" s="183"/>
      <c r="AB88" s="183"/>
      <c r="AC88" s="183"/>
      <c r="AD88" s="183"/>
      <c r="AE88" s="183"/>
      <c r="AF88" s="183"/>
      <c r="AG88" s="172"/>
      <c r="AH88" s="173"/>
      <c r="AI88" s="173"/>
      <c r="AJ88" s="173"/>
      <c r="AK88" s="173"/>
      <c r="AL88" s="173"/>
      <c r="AM88" s="173"/>
      <c r="AN88" s="172"/>
      <c r="AO88" s="173"/>
      <c r="AP88" s="173"/>
      <c r="AQ88" s="88"/>
      <c r="AS88" s="89" t="e">
        <f>#REF!</f>
        <v>#REF!</v>
      </c>
      <c r="AT88" s="90" t="e">
        <f>ROUND(SUM(AV88:AW88),2)</f>
        <v>#REF!</v>
      </c>
      <c r="AU88" s="91" t="e">
        <f>#REF!</f>
        <v>#REF!</v>
      </c>
      <c r="AV88" s="90" t="e">
        <f>#REF!</f>
        <v>#REF!</v>
      </c>
      <c r="AW88" s="90" t="e">
        <f>#REF!</f>
        <v>#REF!</v>
      </c>
      <c r="AX88" s="90" t="e">
        <f>#REF!</f>
        <v>#REF!</v>
      </c>
      <c r="AY88" s="90" t="e">
        <f>#REF!</f>
        <v>#REF!</v>
      </c>
      <c r="AZ88" s="90" t="e">
        <f>#REF!</f>
        <v>#REF!</v>
      </c>
      <c r="BA88" s="90" t="e">
        <f>#REF!</f>
        <v>#REF!</v>
      </c>
      <c r="BB88" s="90" t="e">
        <f>#REF!</f>
        <v>#REF!</v>
      </c>
      <c r="BC88" s="90" t="e">
        <f>#REF!</f>
        <v>#REF!</v>
      </c>
      <c r="BD88" s="92" t="e">
        <f>#REF!</f>
        <v>#REF!</v>
      </c>
      <c r="BT88" s="93" t="s">
        <v>77</v>
      </c>
      <c r="BV88" s="93" t="s">
        <v>73</v>
      </c>
      <c r="BW88" s="93" t="s">
        <v>78</v>
      </c>
      <c r="BX88" s="93" t="s">
        <v>74</v>
      </c>
    </row>
    <row r="89" spans="1:76" s="5" customFormat="1" ht="16.5" customHeight="1" x14ac:dyDescent="0.3">
      <c r="A89" s="84" t="s">
        <v>76</v>
      </c>
      <c r="B89" s="85"/>
      <c r="C89" s="86"/>
      <c r="D89" s="183"/>
      <c r="E89" s="183"/>
      <c r="F89" s="183"/>
      <c r="G89" s="183"/>
      <c r="H89" s="183"/>
      <c r="I89" s="87"/>
      <c r="J89" s="183"/>
      <c r="K89" s="183"/>
      <c r="L89" s="183"/>
      <c r="M89" s="183"/>
      <c r="N89" s="183"/>
      <c r="O89" s="183"/>
      <c r="P89" s="183"/>
      <c r="Q89" s="183"/>
      <c r="R89" s="183"/>
      <c r="S89" s="183"/>
      <c r="T89" s="183"/>
      <c r="U89" s="183"/>
      <c r="V89" s="183"/>
      <c r="W89" s="183"/>
      <c r="X89" s="183"/>
      <c r="Y89" s="183"/>
      <c r="Z89" s="183"/>
      <c r="AA89" s="183"/>
      <c r="AB89" s="183"/>
      <c r="AC89" s="183"/>
      <c r="AD89" s="183"/>
      <c r="AE89" s="183"/>
      <c r="AF89" s="183"/>
      <c r="AG89" s="172"/>
      <c r="AH89" s="173"/>
      <c r="AI89" s="173"/>
      <c r="AJ89" s="173"/>
      <c r="AK89" s="173"/>
      <c r="AL89" s="173"/>
      <c r="AM89" s="173"/>
      <c r="AN89" s="172"/>
      <c r="AO89" s="173"/>
      <c r="AP89" s="173"/>
      <c r="AQ89" s="88"/>
      <c r="AS89" s="89" t="e">
        <f>#REF!</f>
        <v>#REF!</v>
      </c>
      <c r="AT89" s="90" t="e">
        <f>ROUND(SUM(AV89:AW89),2)</f>
        <v>#REF!</v>
      </c>
      <c r="AU89" s="91" t="e">
        <f>#REF!</f>
        <v>#REF!</v>
      </c>
      <c r="AV89" s="90" t="e">
        <f>#REF!</f>
        <v>#REF!</v>
      </c>
      <c r="AW89" s="90" t="e">
        <f>#REF!</f>
        <v>#REF!</v>
      </c>
      <c r="AX89" s="90" t="e">
        <f>#REF!</f>
        <v>#REF!</v>
      </c>
      <c r="AY89" s="90" t="e">
        <f>#REF!</f>
        <v>#REF!</v>
      </c>
      <c r="AZ89" s="90" t="e">
        <f>#REF!</f>
        <v>#REF!</v>
      </c>
      <c r="BA89" s="90" t="e">
        <f>#REF!</f>
        <v>#REF!</v>
      </c>
      <c r="BB89" s="90" t="e">
        <f>#REF!</f>
        <v>#REF!</v>
      </c>
      <c r="BC89" s="90" t="e">
        <f>#REF!</f>
        <v>#REF!</v>
      </c>
      <c r="BD89" s="92" t="e">
        <f>#REF!</f>
        <v>#REF!</v>
      </c>
      <c r="BT89" s="93" t="s">
        <v>77</v>
      </c>
      <c r="BV89" s="93" t="s">
        <v>73</v>
      </c>
      <c r="BW89" s="93" t="s">
        <v>80</v>
      </c>
      <c r="BX89" s="93" t="s">
        <v>74</v>
      </c>
    </row>
    <row r="90" spans="1:76" s="5" customFormat="1" ht="16.5" customHeight="1" x14ac:dyDescent="0.3">
      <c r="A90" s="84" t="s">
        <v>76</v>
      </c>
      <c r="B90" s="85"/>
      <c r="C90" s="86"/>
      <c r="D90" s="183"/>
      <c r="E90" s="183"/>
      <c r="F90" s="183"/>
      <c r="G90" s="183"/>
      <c r="H90" s="183"/>
      <c r="I90" s="87"/>
      <c r="J90" s="183" t="s">
        <v>82</v>
      </c>
      <c r="K90" s="183"/>
      <c r="L90" s="183"/>
      <c r="M90" s="183"/>
      <c r="N90" s="183"/>
      <c r="O90" s="183"/>
      <c r="P90" s="183"/>
      <c r="Q90" s="183"/>
      <c r="R90" s="183"/>
      <c r="S90" s="183"/>
      <c r="T90" s="183"/>
      <c r="U90" s="183"/>
      <c r="V90" s="183"/>
      <c r="W90" s="183"/>
      <c r="X90" s="183"/>
      <c r="Y90" s="183"/>
      <c r="Z90" s="183"/>
      <c r="AA90" s="183"/>
      <c r="AB90" s="183"/>
      <c r="AC90" s="183"/>
      <c r="AD90" s="183"/>
      <c r="AE90" s="183"/>
      <c r="AF90" s="183"/>
      <c r="AG90" s="172">
        <f>'3 - OKRASNA FONTANA'!M30</f>
        <v>0</v>
      </c>
      <c r="AH90" s="173"/>
      <c r="AI90" s="173"/>
      <c r="AJ90" s="173"/>
      <c r="AK90" s="173"/>
      <c r="AL90" s="173"/>
      <c r="AM90" s="173"/>
      <c r="AN90" s="172">
        <f>SUM(AG90,AT90)</f>
        <v>0</v>
      </c>
      <c r="AO90" s="173"/>
      <c r="AP90" s="173"/>
      <c r="AQ90" s="88"/>
      <c r="AS90" s="94">
        <f>'3 - OKRASNA FONTANA'!M28</f>
        <v>0</v>
      </c>
      <c r="AT90" s="95">
        <f>ROUND(SUM(AV90:AW90),2)</f>
        <v>0</v>
      </c>
      <c r="AU90" s="96">
        <f>'3 - OKRASNA FONTANA'!X118</f>
        <v>471.16893979999992</v>
      </c>
      <c r="AV90" s="95">
        <f>'3 - OKRASNA FONTANA'!M32</f>
        <v>0</v>
      </c>
      <c r="AW90" s="95">
        <f>'3 - OKRASNA FONTANA'!M33</f>
        <v>0</v>
      </c>
      <c r="AX90" s="95">
        <f>'3 - OKRASNA FONTANA'!M34</f>
        <v>0</v>
      </c>
      <c r="AY90" s="95">
        <f>'3 - OKRASNA FONTANA'!M35</f>
        <v>0</v>
      </c>
      <c r="AZ90" s="95">
        <f>'3 - OKRASNA FONTANA'!H32</f>
        <v>0</v>
      </c>
      <c r="BA90" s="95">
        <f>'3 - OKRASNA FONTANA'!H33</f>
        <v>0</v>
      </c>
      <c r="BB90" s="95">
        <f>'3 - OKRASNA FONTANA'!H34</f>
        <v>0</v>
      </c>
      <c r="BC90" s="95">
        <f>'3 - OKRASNA FONTANA'!H35</f>
        <v>0</v>
      </c>
      <c r="BD90" s="97">
        <f>'3 - OKRASNA FONTANA'!H36</f>
        <v>0</v>
      </c>
      <c r="BT90" s="93" t="s">
        <v>77</v>
      </c>
      <c r="BV90" s="93" t="s">
        <v>73</v>
      </c>
      <c r="BW90" s="93" t="s">
        <v>83</v>
      </c>
      <c r="BX90" s="93" t="s">
        <v>74</v>
      </c>
    </row>
    <row r="91" spans="1:76" x14ac:dyDescent="0.3">
      <c r="B91" s="22"/>
      <c r="C91" s="24"/>
      <c r="D91" s="24"/>
      <c r="E91" s="24"/>
      <c r="F91" s="24"/>
      <c r="G91" s="24"/>
      <c r="H91" s="24"/>
      <c r="I91" s="24"/>
      <c r="J91" s="24"/>
      <c r="K91" s="24"/>
      <c r="L91" s="24"/>
      <c r="M91" s="24"/>
      <c r="N91" s="24"/>
      <c r="O91" s="24"/>
      <c r="P91" s="24"/>
      <c r="Q91" s="24"/>
      <c r="R91" s="24"/>
      <c r="S91" s="24"/>
      <c r="T91" s="24"/>
      <c r="U91" s="24"/>
      <c r="V91" s="24"/>
      <c r="W91" s="24"/>
      <c r="X91" s="24"/>
      <c r="Y91" s="24"/>
      <c r="Z91" s="24"/>
      <c r="AA91" s="24"/>
      <c r="AB91" s="24"/>
      <c r="AC91" s="24"/>
      <c r="AD91" s="24"/>
      <c r="AE91" s="24"/>
      <c r="AF91" s="24"/>
      <c r="AG91" s="24"/>
      <c r="AH91" s="24"/>
      <c r="AI91" s="24"/>
      <c r="AJ91" s="24"/>
      <c r="AK91" s="24"/>
      <c r="AL91" s="24"/>
      <c r="AM91" s="24"/>
      <c r="AN91" s="24"/>
      <c r="AO91" s="24"/>
      <c r="AP91" s="24"/>
      <c r="AQ91" s="23"/>
    </row>
    <row r="92" spans="1:76" s="1" customFormat="1" ht="30" customHeight="1" x14ac:dyDescent="0.3">
      <c r="B92" s="31"/>
      <c r="C92" s="76" t="s">
        <v>84</v>
      </c>
      <c r="D92" s="32"/>
      <c r="E92" s="32"/>
      <c r="F92" s="32"/>
      <c r="G92" s="32"/>
      <c r="H92" s="32"/>
      <c r="I92" s="32"/>
      <c r="J92" s="32"/>
      <c r="K92" s="32"/>
      <c r="L92" s="32"/>
      <c r="M92" s="32"/>
      <c r="N92" s="32"/>
      <c r="O92" s="32"/>
      <c r="P92" s="32"/>
      <c r="Q92" s="32"/>
      <c r="R92" s="32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  <c r="AF92" s="32"/>
      <c r="AG92" s="168">
        <v>0</v>
      </c>
      <c r="AH92" s="168"/>
      <c r="AI92" s="168"/>
      <c r="AJ92" s="168"/>
      <c r="AK92" s="168"/>
      <c r="AL92" s="168"/>
      <c r="AM92" s="168"/>
      <c r="AN92" s="168">
        <v>0</v>
      </c>
      <c r="AO92" s="168"/>
      <c r="AP92" s="168"/>
      <c r="AQ92" s="33"/>
      <c r="AS92" s="72" t="s">
        <v>85</v>
      </c>
      <c r="AT92" s="73" t="s">
        <v>86</v>
      </c>
      <c r="AU92" s="73" t="s">
        <v>35</v>
      </c>
      <c r="AV92" s="74" t="s">
        <v>58</v>
      </c>
    </row>
    <row r="93" spans="1:76" s="1" customFormat="1" ht="10.9" customHeight="1" x14ac:dyDescent="0.3">
      <c r="B93" s="31"/>
      <c r="C93" s="32"/>
      <c r="D93" s="32"/>
      <c r="E93" s="32"/>
      <c r="F93" s="32"/>
      <c r="G93" s="32"/>
      <c r="H93" s="32"/>
      <c r="I93" s="32"/>
      <c r="J93" s="32"/>
      <c r="K93" s="32"/>
      <c r="L93" s="32"/>
      <c r="M93" s="32"/>
      <c r="N93" s="32"/>
      <c r="O93" s="32"/>
      <c r="P93" s="32"/>
      <c r="Q93" s="32"/>
      <c r="R93" s="32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  <c r="AF93" s="32"/>
      <c r="AG93" s="32"/>
      <c r="AH93" s="32"/>
      <c r="AI93" s="32"/>
      <c r="AJ93" s="32"/>
      <c r="AK93" s="32"/>
      <c r="AL93" s="32"/>
      <c r="AM93" s="32"/>
      <c r="AN93" s="32"/>
      <c r="AO93" s="32"/>
      <c r="AP93" s="32"/>
      <c r="AQ93" s="33"/>
      <c r="AS93" s="98"/>
      <c r="AT93" s="52"/>
      <c r="AU93" s="52"/>
      <c r="AV93" s="54"/>
    </row>
    <row r="94" spans="1:76" s="1" customFormat="1" ht="30" customHeight="1" x14ac:dyDescent="0.3">
      <c r="B94" s="31"/>
      <c r="C94" s="99" t="s">
        <v>87</v>
      </c>
      <c r="D94" s="100"/>
      <c r="E94" s="100"/>
      <c r="F94" s="100"/>
      <c r="G94" s="100"/>
      <c r="H94" s="100"/>
      <c r="I94" s="100"/>
      <c r="J94" s="100"/>
      <c r="K94" s="100"/>
      <c r="L94" s="100"/>
      <c r="M94" s="100"/>
      <c r="N94" s="100"/>
      <c r="O94" s="100"/>
      <c r="P94" s="100"/>
      <c r="Q94" s="100"/>
      <c r="R94" s="100"/>
      <c r="S94" s="100"/>
      <c r="T94" s="100"/>
      <c r="U94" s="100"/>
      <c r="V94" s="100"/>
      <c r="W94" s="100"/>
      <c r="X94" s="100"/>
      <c r="Y94" s="100"/>
      <c r="Z94" s="100"/>
      <c r="AA94" s="100"/>
      <c r="AB94" s="100"/>
      <c r="AC94" s="100"/>
      <c r="AD94" s="100"/>
      <c r="AE94" s="100"/>
      <c r="AF94" s="100"/>
      <c r="AG94" s="169">
        <f>ROUND(AG87+AG92,2)</f>
        <v>0</v>
      </c>
      <c r="AH94" s="169"/>
      <c r="AI94" s="169"/>
      <c r="AJ94" s="169"/>
      <c r="AK94" s="169"/>
      <c r="AL94" s="169"/>
      <c r="AM94" s="169"/>
      <c r="AN94" s="169">
        <f>AN87+AN92</f>
        <v>0</v>
      </c>
      <c r="AO94" s="169"/>
      <c r="AP94" s="169"/>
      <c r="AQ94" s="33"/>
    </row>
    <row r="95" spans="1:76" s="1" customFormat="1" ht="6.95" customHeight="1" x14ac:dyDescent="0.3">
      <c r="B95" s="55"/>
      <c r="C95" s="56"/>
      <c r="D95" s="56"/>
      <c r="E95" s="56"/>
      <c r="F95" s="56"/>
      <c r="G95" s="56"/>
      <c r="H95" s="56"/>
      <c r="I95" s="56"/>
      <c r="J95" s="56"/>
      <c r="K95" s="56"/>
      <c r="L95" s="56"/>
      <c r="M95" s="56"/>
      <c r="N95" s="56"/>
      <c r="O95" s="56"/>
      <c r="P95" s="56"/>
      <c r="Q95" s="56"/>
      <c r="R95" s="56"/>
      <c r="S95" s="56"/>
      <c r="T95" s="56"/>
      <c r="U95" s="56"/>
      <c r="V95" s="56"/>
      <c r="W95" s="56"/>
      <c r="X95" s="56"/>
      <c r="Y95" s="56"/>
      <c r="Z95" s="56"/>
      <c r="AA95" s="56"/>
      <c r="AB95" s="56"/>
      <c r="AC95" s="56"/>
      <c r="AD95" s="56"/>
      <c r="AE95" s="56"/>
      <c r="AF95" s="56"/>
      <c r="AG95" s="56"/>
      <c r="AH95" s="56"/>
      <c r="AI95" s="56"/>
      <c r="AJ95" s="56"/>
      <c r="AK95" s="56"/>
      <c r="AL95" s="56"/>
      <c r="AM95" s="56"/>
      <c r="AN95" s="56"/>
      <c r="AO95" s="56"/>
      <c r="AP95" s="56"/>
      <c r="AQ95" s="57"/>
    </row>
  </sheetData>
  <mergeCells count="53">
    <mergeCell ref="L31:O31"/>
    <mergeCell ref="W31:AE31"/>
    <mergeCell ref="AK31:AO31"/>
    <mergeCell ref="C2:AP2"/>
    <mergeCell ref="C4:AP4"/>
    <mergeCell ref="K5:AO5"/>
    <mergeCell ref="K6:AO6"/>
    <mergeCell ref="E23:AN23"/>
    <mergeCell ref="L32:O32"/>
    <mergeCell ref="W32:AE32"/>
    <mergeCell ref="AK32:AO32"/>
    <mergeCell ref="L33:O33"/>
    <mergeCell ref="W33:AE33"/>
    <mergeCell ref="AK33:AO33"/>
    <mergeCell ref="L34:O34"/>
    <mergeCell ref="W34:AE34"/>
    <mergeCell ref="AK34:AO34"/>
    <mergeCell ref="L35:O35"/>
    <mergeCell ref="W35:AE35"/>
    <mergeCell ref="AK35:AO35"/>
    <mergeCell ref="C85:G85"/>
    <mergeCell ref="I85:AF85"/>
    <mergeCell ref="AG85:AM85"/>
    <mergeCell ref="AN85:AP85"/>
    <mergeCell ref="X37:AB37"/>
    <mergeCell ref="AK37:AO37"/>
    <mergeCell ref="C76:AP76"/>
    <mergeCell ref="L78:AO78"/>
    <mergeCell ref="AM82:AP82"/>
    <mergeCell ref="D90:H90"/>
    <mergeCell ref="J90:AF90"/>
    <mergeCell ref="AG87:AM87"/>
    <mergeCell ref="AN87:AP87"/>
    <mergeCell ref="AN88:AP88"/>
    <mergeCell ref="AG88:AM88"/>
    <mergeCell ref="D88:H88"/>
    <mergeCell ref="J88:AF88"/>
    <mergeCell ref="AN89:AP89"/>
    <mergeCell ref="AG89:AM89"/>
    <mergeCell ref="D89:H89"/>
    <mergeCell ref="J89:AF89"/>
    <mergeCell ref="AG92:AM92"/>
    <mergeCell ref="AN92:AP92"/>
    <mergeCell ref="AG94:AM94"/>
    <mergeCell ref="AN94:AP94"/>
    <mergeCell ref="AR2:BE2"/>
    <mergeCell ref="AN90:AP90"/>
    <mergeCell ref="AG90:AM90"/>
    <mergeCell ref="AS82:AT84"/>
    <mergeCell ref="AM83:AP83"/>
    <mergeCell ref="AK26:AO26"/>
    <mergeCell ref="AK27:AO27"/>
    <mergeCell ref="AK29:AO29"/>
  </mergeCells>
  <hyperlinks>
    <hyperlink ref="K1:S1" location="C2" display="1) Súhrnný list stavby" xr:uid="{00000000-0004-0000-0000-000000000000}"/>
    <hyperlink ref="W1:AF1" location="C87" display="2) Rekapitulácia objektov" xr:uid="{00000000-0004-0000-0000-000001000000}"/>
    <hyperlink ref="A88" location="'1 - ZTI '!C2" display="/" xr:uid="{00000000-0004-0000-0000-000002000000}"/>
    <hyperlink ref="A89" location="'2 - PITNÁ FONTÁNA'!C2" display="/" xr:uid="{00000000-0004-0000-0000-000003000000}"/>
    <hyperlink ref="A90" location="'3 - OKRASNA FONTANA'!C2" display="/" xr:uid="{00000000-0004-0000-0000-000004000000}"/>
  </hyperlinks>
  <pageMargins left="0.58333330000000005" right="0.58333330000000005" top="0.5" bottom="0.46666669999999999" header="0" footer="0"/>
  <pageSetup paperSize="9" fitToHeight="100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BO198"/>
  <sheetViews>
    <sheetView showGridLines="0" tabSelected="1" workbookViewId="0">
      <pane ySplit="1" topLeftCell="A153" activePane="bottomLeft" state="frozen"/>
      <selection pane="bottomLeft" activeCell="C193" sqref="C193:Q194"/>
    </sheetView>
  </sheetViews>
  <sheetFormatPr defaultRowHeight="13.5" x14ac:dyDescent="0.3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7" width="11.1640625" customWidth="1"/>
    <col min="8" max="8" width="12.5" customWidth="1"/>
    <col min="9" max="9" width="7" customWidth="1"/>
    <col min="10" max="10" width="5.1640625" customWidth="1"/>
    <col min="11" max="11" width="11.5" customWidth="1"/>
    <col min="12" max="12" width="6" customWidth="1"/>
    <col min="13" max="13" width="6.1640625" customWidth="1"/>
    <col min="14" max="14" width="6" customWidth="1"/>
    <col min="15" max="15" width="2" customWidth="1"/>
    <col min="16" max="16" width="1.83203125" customWidth="1"/>
    <col min="17" max="17" width="5.33203125" customWidth="1"/>
    <col min="18" max="18" width="14.1640625" style="150" customWidth="1"/>
    <col min="19" max="19" width="1.6640625" customWidth="1"/>
    <col min="20" max="20" width="8.1640625" customWidth="1"/>
    <col min="21" max="21" width="29.6640625" hidden="1" customWidth="1"/>
    <col min="22" max="22" width="16.33203125" hidden="1" customWidth="1"/>
    <col min="23" max="23" width="12.33203125" hidden="1" customWidth="1"/>
    <col min="24" max="24" width="16.33203125" hidden="1" customWidth="1"/>
    <col min="25" max="25" width="12.1640625" hidden="1" customWidth="1"/>
    <col min="26" max="26" width="15" hidden="1" customWidth="1"/>
    <col min="27" max="27" width="11" hidden="1" customWidth="1"/>
    <col min="28" max="28" width="15" hidden="1" customWidth="1"/>
    <col min="29" max="29" width="16.33203125" hidden="1" customWidth="1"/>
    <col min="30" max="30" width="11" customWidth="1"/>
    <col min="31" max="31" width="15" customWidth="1"/>
    <col min="32" max="32" width="16.33203125" customWidth="1"/>
    <col min="45" max="66" width="9.33203125" hidden="1"/>
  </cols>
  <sheetData>
    <row r="1" spans="1:67" ht="21.75" customHeight="1" x14ac:dyDescent="0.3">
      <c r="A1" s="101"/>
      <c r="B1" s="11"/>
      <c r="C1" s="11"/>
      <c r="D1" s="12" t="s">
        <v>1</v>
      </c>
      <c r="E1" s="11"/>
      <c r="F1" s="13" t="s">
        <v>88</v>
      </c>
      <c r="G1" s="13"/>
      <c r="H1" s="205" t="s">
        <v>89</v>
      </c>
      <c r="I1" s="205"/>
      <c r="J1" s="205"/>
      <c r="K1" s="205"/>
      <c r="L1" s="13" t="s">
        <v>90</v>
      </c>
      <c r="M1" s="11"/>
      <c r="N1" s="11"/>
      <c r="O1" s="12" t="s">
        <v>91</v>
      </c>
      <c r="P1" s="11"/>
      <c r="Q1" s="11"/>
      <c r="R1" s="11"/>
      <c r="S1" s="11"/>
      <c r="T1" s="13" t="s">
        <v>92</v>
      </c>
      <c r="U1" s="13"/>
      <c r="V1" s="101"/>
      <c r="W1" s="101"/>
      <c r="X1" s="14"/>
      <c r="Y1" s="14"/>
      <c r="Z1" s="14"/>
      <c r="AA1" s="14"/>
      <c r="AB1" s="14"/>
      <c r="AC1" s="14"/>
      <c r="AD1" s="14"/>
      <c r="AE1" s="14"/>
      <c r="AF1" s="14"/>
      <c r="AG1" s="14"/>
      <c r="AH1" s="14"/>
      <c r="AI1" s="14"/>
      <c r="AJ1" s="14"/>
      <c r="AK1" s="14"/>
      <c r="AL1" s="14"/>
      <c r="AM1" s="14"/>
      <c r="AN1" s="14"/>
      <c r="AO1" s="14"/>
      <c r="AP1" s="14"/>
      <c r="AQ1" s="14"/>
      <c r="AR1" s="14"/>
      <c r="AS1" s="14"/>
      <c r="AT1" s="14"/>
      <c r="AU1" s="14"/>
      <c r="AV1" s="14"/>
      <c r="AW1" s="14"/>
      <c r="AX1" s="14"/>
      <c r="AY1" s="14"/>
      <c r="AZ1" s="14"/>
      <c r="BA1" s="14"/>
      <c r="BB1" s="14"/>
      <c r="BC1" s="14"/>
      <c r="BD1" s="14"/>
      <c r="BE1" s="14"/>
      <c r="BF1" s="14"/>
      <c r="BG1" s="14"/>
      <c r="BH1" s="14"/>
      <c r="BI1" s="14"/>
      <c r="BJ1" s="14"/>
      <c r="BK1" s="14"/>
      <c r="BL1" s="14"/>
      <c r="BM1" s="14"/>
      <c r="BN1" s="14"/>
      <c r="BO1" s="14"/>
    </row>
    <row r="2" spans="1:67" ht="36.950000000000003" customHeight="1" x14ac:dyDescent="0.3">
      <c r="C2" s="200" t="s">
        <v>7</v>
      </c>
      <c r="D2" s="201"/>
      <c r="E2" s="201"/>
      <c r="F2" s="201"/>
      <c r="G2" s="201"/>
      <c r="H2" s="201"/>
      <c r="I2" s="201"/>
      <c r="J2" s="201"/>
      <c r="K2" s="201"/>
      <c r="L2" s="201"/>
      <c r="M2" s="201"/>
      <c r="N2" s="201"/>
      <c r="O2" s="201"/>
      <c r="P2" s="201"/>
      <c r="Q2" s="201"/>
      <c r="R2" s="153"/>
      <c r="T2" s="170" t="s">
        <v>8</v>
      </c>
      <c r="U2" s="171"/>
      <c r="V2" s="171"/>
      <c r="W2" s="171"/>
      <c r="X2" s="171"/>
      <c r="Y2" s="171"/>
      <c r="Z2" s="171"/>
      <c r="AA2" s="171"/>
      <c r="AB2" s="171"/>
      <c r="AC2" s="171"/>
      <c r="AD2" s="171"/>
      <c r="AU2" s="18" t="s">
        <v>83</v>
      </c>
    </row>
    <row r="3" spans="1:67" ht="6.95" customHeight="1" x14ac:dyDescent="0.3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1"/>
      <c r="AU3" s="18" t="s">
        <v>71</v>
      </c>
    </row>
    <row r="4" spans="1:67" ht="36.950000000000003" customHeight="1" x14ac:dyDescent="0.3">
      <c r="B4" s="22"/>
      <c r="C4" s="193" t="s">
        <v>93</v>
      </c>
      <c r="D4" s="194"/>
      <c r="E4" s="194"/>
      <c r="F4" s="194"/>
      <c r="G4" s="194"/>
      <c r="H4" s="194"/>
      <c r="I4" s="194"/>
      <c r="J4" s="194"/>
      <c r="K4" s="194"/>
      <c r="L4" s="194"/>
      <c r="M4" s="194"/>
      <c r="N4" s="194"/>
      <c r="O4" s="194"/>
      <c r="P4" s="194"/>
      <c r="Q4" s="194"/>
      <c r="R4" s="152"/>
      <c r="S4" s="23"/>
      <c r="U4" s="17" t="s">
        <v>12</v>
      </c>
      <c r="AU4" s="18" t="s">
        <v>6</v>
      </c>
    </row>
    <row r="5" spans="1:67" ht="6.95" customHeight="1" x14ac:dyDescent="0.3">
      <c r="B5" s="22"/>
      <c r="C5" s="24"/>
      <c r="D5" s="24"/>
      <c r="E5" s="24"/>
      <c r="F5" s="24"/>
      <c r="G5" s="24"/>
      <c r="H5" s="24"/>
      <c r="I5" s="24"/>
      <c r="J5" s="24"/>
      <c r="K5" s="24"/>
      <c r="L5" s="24"/>
      <c r="M5" s="24"/>
      <c r="N5" s="24"/>
      <c r="O5" s="24"/>
      <c r="P5" s="24"/>
      <c r="Q5" s="24"/>
      <c r="R5" s="151"/>
      <c r="S5" s="23"/>
    </row>
    <row r="6" spans="1:67" ht="25.35" customHeight="1" x14ac:dyDescent="0.3">
      <c r="B6" s="22"/>
      <c r="C6" s="24"/>
      <c r="D6" s="28" t="s">
        <v>15</v>
      </c>
      <c r="E6" s="24"/>
      <c r="F6" s="213" t="str">
        <f>'Rekapitulácia stavby'!K6</f>
        <v>REKONŠTRUKCIA MIESTNEJ KOMUNIKÁCIE ZELENÝ KRÍČOK</v>
      </c>
      <c r="G6" s="214"/>
      <c r="H6" s="214"/>
      <c r="I6" s="214"/>
      <c r="J6" s="214"/>
      <c r="K6" s="214"/>
      <c r="L6" s="214"/>
      <c r="M6" s="214"/>
      <c r="N6" s="214"/>
      <c r="O6" s="214"/>
      <c r="P6" s="214"/>
      <c r="Q6" s="24"/>
      <c r="R6" s="151"/>
      <c r="S6" s="23"/>
    </row>
    <row r="7" spans="1:67" s="1" customFormat="1" ht="32.85" customHeight="1" x14ac:dyDescent="0.3">
      <c r="B7" s="31"/>
      <c r="C7" s="32"/>
      <c r="D7" s="27" t="s">
        <v>94</v>
      </c>
      <c r="E7" s="32"/>
      <c r="F7" s="203" t="s">
        <v>380</v>
      </c>
      <c r="G7" s="212"/>
      <c r="H7" s="212"/>
      <c r="I7" s="212"/>
      <c r="J7" s="212"/>
      <c r="K7" s="212"/>
      <c r="L7" s="212"/>
      <c r="M7" s="212"/>
      <c r="N7" s="212"/>
      <c r="O7" s="212"/>
      <c r="P7" s="212"/>
      <c r="Q7" s="32"/>
      <c r="R7" s="158"/>
      <c r="S7" s="33"/>
    </row>
    <row r="8" spans="1:67" s="1" customFormat="1" ht="14.45" customHeight="1" x14ac:dyDescent="0.3">
      <c r="B8" s="31"/>
      <c r="C8" s="32"/>
      <c r="D8" s="28" t="s">
        <v>17</v>
      </c>
      <c r="E8" s="32"/>
      <c r="F8" s="26" t="s">
        <v>5</v>
      </c>
      <c r="G8" s="32"/>
      <c r="H8" s="32"/>
      <c r="I8" s="32"/>
      <c r="J8" s="32"/>
      <c r="K8" s="32"/>
      <c r="L8" s="32"/>
      <c r="M8" s="28" t="s">
        <v>18</v>
      </c>
      <c r="N8" s="32"/>
      <c r="O8" s="26" t="s">
        <v>5</v>
      </c>
      <c r="P8" s="32"/>
      <c r="Q8" s="32"/>
      <c r="R8" s="158"/>
      <c r="S8" s="33"/>
    </row>
    <row r="9" spans="1:67" s="1" customFormat="1" ht="14.45" customHeight="1" x14ac:dyDescent="0.3">
      <c r="B9" s="31"/>
      <c r="C9" s="32"/>
      <c r="D9" s="28" t="s">
        <v>19</v>
      </c>
      <c r="E9" s="32"/>
      <c r="F9" s="26" t="s">
        <v>20</v>
      </c>
      <c r="G9" s="32"/>
      <c r="H9" s="32"/>
      <c r="I9" s="32"/>
      <c r="J9" s="32"/>
      <c r="K9" s="32"/>
      <c r="L9" s="32"/>
      <c r="M9" s="28" t="s">
        <v>21</v>
      </c>
      <c r="N9" s="32"/>
      <c r="O9" s="215"/>
      <c r="P9" s="215"/>
      <c r="Q9" s="32"/>
      <c r="R9" s="158"/>
      <c r="S9" s="33"/>
    </row>
    <row r="10" spans="1:67" s="1" customFormat="1" ht="10.9" customHeight="1" x14ac:dyDescent="0.3">
      <c r="B10" s="31"/>
      <c r="C10" s="32"/>
      <c r="D10" s="32"/>
      <c r="E10" s="32"/>
      <c r="F10" s="32"/>
      <c r="G10" s="32"/>
      <c r="H10" s="32"/>
      <c r="I10" s="32"/>
      <c r="J10" s="32"/>
      <c r="K10" s="32"/>
      <c r="L10" s="32"/>
      <c r="M10" s="32"/>
      <c r="N10" s="32"/>
      <c r="O10" s="32"/>
      <c r="P10" s="32"/>
      <c r="Q10" s="32"/>
      <c r="R10" s="158"/>
      <c r="S10" s="33"/>
    </row>
    <row r="11" spans="1:67" s="1" customFormat="1" ht="14.45" customHeight="1" x14ac:dyDescent="0.3">
      <c r="B11" s="31"/>
      <c r="C11" s="32"/>
      <c r="D11" s="28" t="s">
        <v>22</v>
      </c>
      <c r="E11" s="32"/>
      <c r="F11" s="32"/>
      <c r="G11" s="32"/>
      <c r="H11" s="32"/>
      <c r="I11" s="32"/>
      <c r="J11" s="32"/>
      <c r="K11" s="32"/>
      <c r="L11" s="32"/>
      <c r="M11" s="28" t="s">
        <v>23</v>
      </c>
      <c r="N11" s="32"/>
      <c r="O11" s="202" t="str">
        <f>IF('Rekapitulácia stavby'!AN10="","",'Rekapitulácia stavby'!AN10)</f>
        <v/>
      </c>
      <c r="P11" s="202"/>
      <c r="Q11" s="32"/>
      <c r="R11" s="158"/>
      <c r="S11" s="33"/>
    </row>
    <row r="12" spans="1:67" s="1" customFormat="1" ht="18" customHeight="1" x14ac:dyDescent="0.3">
      <c r="B12" s="31"/>
      <c r="C12" s="32"/>
      <c r="D12" s="32"/>
      <c r="E12" s="26" t="str">
        <f>IF('Rekapitulácia stavby'!E11="","",'Rekapitulácia stavby'!E11)</f>
        <v xml:space="preserve"> </v>
      </c>
      <c r="F12" s="32"/>
      <c r="G12" s="32"/>
      <c r="H12" s="32"/>
      <c r="I12" s="32"/>
      <c r="J12" s="32"/>
      <c r="K12" s="32"/>
      <c r="L12" s="32"/>
      <c r="M12" s="28" t="s">
        <v>24</v>
      </c>
      <c r="N12" s="32"/>
      <c r="O12" s="202" t="str">
        <f>IF('Rekapitulácia stavby'!AN11="","",'Rekapitulácia stavby'!AN11)</f>
        <v/>
      </c>
      <c r="P12" s="202"/>
      <c r="Q12" s="32"/>
      <c r="R12" s="158"/>
      <c r="S12" s="33"/>
    </row>
    <row r="13" spans="1:67" s="1" customFormat="1" ht="6.95" customHeight="1" x14ac:dyDescent="0.3">
      <c r="B13" s="31"/>
      <c r="C13" s="32"/>
      <c r="D13" s="32"/>
      <c r="E13" s="32"/>
      <c r="F13" s="32"/>
      <c r="G13" s="32"/>
      <c r="H13" s="32"/>
      <c r="I13" s="32"/>
      <c r="J13" s="32"/>
      <c r="K13" s="32"/>
      <c r="L13" s="32"/>
      <c r="M13" s="32"/>
      <c r="N13" s="32"/>
      <c r="O13" s="32"/>
      <c r="P13" s="32"/>
      <c r="Q13" s="32"/>
      <c r="R13" s="158"/>
      <c r="S13" s="33"/>
    </row>
    <row r="14" spans="1:67" s="1" customFormat="1" ht="14.45" customHeight="1" x14ac:dyDescent="0.3">
      <c r="B14" s="31"/>
      <c r="C14" s="32"/>
      <c r="D14" s="28" t="s">
        <v>25</v>
      </c>
      <c r="E14" s="32"/>
      <c r="F14" s="32"/>
      <c r="G14" s="32"/>
      <c r="H14" s="32"/>
      <c r="I14" s="32"/>
      <c r="J14" s="32"/>
      <c r="K14" s="32"/>
      <c r="L14" s="32"/>
      <c r="M14" s="28" t="s">
        <v>23</v>
      </c>
      <c r="N14" s="32"/>
      <c r="O14" s="202" t="str">
        <f>IF('Rekapitulácia stavby'!AN13="","",'Rekapitulácia stavby'!AN13)</f>
        <v/>
      </c>
      <c r="P14" s="202"/>
      <c r="Q14" s="32"/>
      <c r="R14" s="158"/>
      <c r="S14" s="33"/>
    </row>
    <row r="15" spans="1:67" s="1" customFormat="1" ht="18" customHeight="1" x14ac:dyDescent="0.3">
      <c r="B15" s="31"/>
      <c r="C15" s="32"/>
      <c r="D15" s="32"/>
      <c r="E15" s="26" t="str">
        <f>IF('Rekapitulácia stavby'!E14="","",'Rekapitulácia stavby'!E14)</f>
        <v xml:space="preserve"> </v>
      </c>
      <c r="F15" s="32"/>
      <c r="G15" s="32"/>
      <c r="H15" s="32"/>
      <c r="I15" s="32"/>
      <c r="J15" s="32"/>
      <c r="K15" s="32"/>
      <c r="L15" s="32"/>
      <c r="M15" s="28" t="s">
        <v>24</v>
      </c>
      <c r="N15" s="32"/>
      <c r="O15" s="202" t="str">
        <f>IF('Rekapitulácia stavby'!AN14="","",'Rekapitulácia stavby'!AN14)</f>
        <v/>
      </c>
      <c r="P15" s="202"/>
      <c r="Q15" s="32"/>
      <c r="R15" s="158"/>
      <c r="S15" s="33"/>
    </row>
    <row r="16" spans="1:67" s="1" customFormat="1" ht="6.95" customHeight="1" x14ac:dyDescent="0.3">
      <c r="B16" s="31"/>
      <c r="C16" s="32"/>
      <c r="D16" s="32"/>
      <c r="E16" s="32"/>
      <c r="F16" s="32"/>
      <c r="G16" s="32"/>
      <c r="H16" s="32"/>
      <c r="I16" s="32"/>
      <c r="J16" s="32"/>
      <c r="K16" s="32"/>
      <c r="L16" s="32"/>
      <c r="M16" s="32"/>
      <c r="N16" s="32"/>
      <c r="O16" s="32"/>
      <c r="P16" s="32"/>
      <c r="Q16" s="32"/>
      <c r="R16" s="158"/>
      <c r="S16" s="33"/>
    </row>
    <row r="17" spans="2:19" s="1" customFormat="1" ht="14.45" customHeight="1" x14ac:dyDescent="0.3">
      <c r="B17" s="31"/>
      <c r="C17" s="32"/>
      <c r="D17" s="28" t="s">
        <v>26</v>
      </c>
      <c r="E17" s="32"/>
      <c r="F17" s="32"/>
      <c r="G17" s="32"/>
      <c r="H17" s="32"/>
      <c r="I17" s="32"/>
      <c r="J17" s="32"/>
      <c r="K17" s="32"/>
      <c r="L17" s="32"/>
      <c r="M17" s="28" t="s">
        <v>23</v>
      </c>
      <c r="N17" s="32"/>
      <c r="O17" s="202" t="s">
        <v>5</v>
      </c>
      <c r="P17" s="202"/>
      <c r="Q17" s="32"/>
      <c r="R17" s="158"/>
      <c r="S17" s="33"/>
    </row>
    <row r="18" spans="2:19" s="1" customFormat="1" ht="18" customHeight="1" x14ac:dyDescent="0.3">
      <c r="B18" s="31"/>
      <c r="C18" s="32"/>
      <c r="D18" s="32"/>
      <c r="E18" s="26" t="s">
        <v>27</v>
      </c>
      <c r="F18" s="32"/>
      <c r="G18" s="32"/>
      <c r="H18" s="32"/>
      <c r="I18" s="32"/>
      <c r="J18" s="32"/>
      <c r="K18" s="32"/>
      <c r="L18" s="32"/>
      <c r="M18" s="28" t="s">
        <v>24</v>
      </c>
      <c r="N18" s="32"/>
      <c r="O18" s="202" t="s">
        <v>5</v>
      </c>
      <c r="P18" s="202"/>
      <c r="Q18" s="32"/>
      <c r="R18" s="158"/>
      <c r="S18" s="33"/>
    </row>
    <row r="19" spans="2:19" s="1" customFormat="1" ht="6.95" customHeight="1" x14ac:dyDescent="0.3">
      <c r="B19" s="31"/>
      <c r="C19" s="32"/>
      <c r="D19" s="32"/>
      <c r="E19" s="32"/>
      <c r="F19" s="32"/>
      <c r="G19" s="32"/>
      <c r="H19" s="32"/>
      <c r="I19" s="32"/>
      <c r="J19" s="32"/>
      <c r="K19" s="32"/>
      <c r="L19" s="32"/>
      <c r="M19" s="32"/>
      <c r="N19" s="32"/>
      <c r="O19" s="32"/>
      <c r="P19" s="32"/>
      <c r="Q19" s="32"/>
      <c r="R19" s="158"/>
      <c r="S19" s="33"/>
    </row>
    <row r="20" spans="2:19" s="1" customFormat="1" ht="14.45" customHeight="1" x14ac:dyDescent="0.3">
      <c r="B20" s="31"/>
      <c r="C20" s="32"/>
      <c r="D20" s="28" t="s">
        <v>30</v>
      </c>
      <c r="E20" s="32"/>
      <c r="F20" s="32"/>
      <c r="G20" s="32"/>
      <c r="H20" s="32"/>
      <c r="I20" s="32"/>
      <c r="J20" s="32"/>
      <c r="K20" s="32"/>
      <c r="L20" s="32"/>
      <c r="M20" s="28" t="s">
        <v>23</v>
      </c>
      <c r="N20" s="32"/>
      <c r="O20" s="202" t="str">
        <f>IF('Rekapitulácia stavby'!AN19="","",'Rekapitulácia stavby'!AN19)</f>
        <v/>
      </c>
      <c r="P20" s="202"/>
      <c r="Q20" s="32"/>
      <c r="R20" s="158"/>
      <c r="S20" s="33"/>
    </row>
    <row r="21" spans="2:19" s="1" customFormat="1" ht="18" customHeight="1" x14ac:dyDescent="0.3">
      <c r="B21" s="31"/>
      <c r="C21" s="32"/>
      <c r="D21" s="32"/>
      <c r="E21" s="26" t="str">
        <f>IF('Rekapitulácia stavby'!E20="","",'Rekapitulácia stavby'!E20)</f>
        <v xml:space="preserve"> </v>
      </c>
      <c r="F21" s="32"/>
      <c r="G21" s="32"/>
      <c r="H21" s="32"/>
      <c r="I21" s="32"/>
      <c r="J21" s="32"/>
      <c r="K21" s="32"/>
      <c r="L21" s="32"/>
      <c r="M21" s="28" t="s">
        <v>24</v>
      </c>
      <c r="N21" s="32"/>
      <c r="O21" s="202" t="str">
        <f>IF('Rekapitulácia stavby'!AN20="","",'Rekapitulácia stavby'!AN20)</f>
        <v/>
      </c>
      <c r="P21" s="202"/>
      <c r="Q21" s="32"/>
      <c r="R21" s="158"/>
      <c r="S21" s="33"/>
    </row>
    <row r="22" spans="2:19" s="1" customFormat="1" ht="6.95" customHeight="1" x14ac:dyDescent="0.3">
      <c r="B22" s="31"/>
      <c r="C22" s="32"/>
      <c r="D22" s="32"/>
      <c r="E22" s="32"/>
      <c r="F22" s="32"/>
      <c r="G22" s="32"/>
      <c r="H22" s="32"/>
      <c r="I22" s="32"/>
      <c r="J22" s="32"/>
      <c r="K22" s="32"/>
      <c r="L22" s="32"/>
      <c r="M22" s="32"/>
      <c r="N22" s="32"/>
      <c r="O22" s="32"/>
      <c r="P22" s="32"/>
      <c r="Q22" s="32"/>
      <c r="R22" s="158"/>
      <c r="S22" s="33"/>
    </row>
    <row r="23" spans="2:19" s="1" customFormat="1" ht="14.45" customHeight="1" x14ac:dyDescent="0.3">
      <c r="B23" s="31"/>
      <c r="C23" s="32"/>
      <c r="D23" s="28" t="s">
        <v>31</v>
      </c>
      <c r="E23" s="32"/>
      <c r="F23" s="32"/>
      <c r="G23" s="32"/>
      <c r="H23" s="32"/>
      <c r="I23" s="32"/>
      <c r="J23" s="32"/>
      <c r="K23" s="32"/>
      <c r="L23" s="32"/>
      <c r="M23" s="32"/>
      <c r="N23" s="32"/>
      <c r="O23" s="32"/>
      <c r="P23" s="32"/>
      <c r="Q23" s="32"/>
      <c r="R23" s="158"/>
      <c r="S23" s="33"/>
    </row>
    <row r="24" spans="2:19" s="1" customFormat="1" ht="16.5" customHeight="1" x14ac:dyDescent="0.3">
      <c r="B24" s="31"/>
      <c r="C24" s="32"/>
      <c r="D24" s="32"/>
      <c r="E24" s="204" t="s">
        <v>5</v>
      </c>
      <c r="F24" s="204"/>
      <c r="G24" s="204"/>
      <c r="H24" s="204"/>
      <c r="I24" s="204"/>
      <c r="J24" s="204"/>
      <c r="K24" s="204"/>
      <c r="L24" s="204"/>
      <c r="M24" s="32"/>
      <c r="N24" s="32"/>
      <c r="O24" s="32"/>
      <c r="P24" s="32"/>
      <c r="Q24" s="32"/>
      <c r="R24" s="158"/>
      <c r="S24" s="33"/>
    </row>
    <row r="25" spans="2:19" s="1" customFormat="1" ht="6.95" customHeight="1" x14ac:dyDescent="0.3">
      <c r="B25" s="31"/>
      <c r="C25" s="32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158"/>
      <c r="S25" s="33"/>
    </row>
    <row r="26" spans="2:19" s="1" customFormat="1" ht="6.95" customHeight="1" x14ac:dyDescent="0.3">
      <c r="B26" s="31"/>
      <c r="C26" s="32"/>
      <c r="D26" s="47"/>
      <c r="E26" s="47"/>
      <c r="F26" s="47"/>
      <c r="G26" s="47"/>
      <c r="H26" s="47"/>
      <c r="I26" s="47"/>
      <c r="J26" s="47"/>
      <c r="K26" s="47"/>
      <c r="L26" s="47"/>
      <c r="M26" s="47"/>
      <c r="N26" s="47"/>
      <c r="O26" s="47"/>
      <c r="P26" s="47"/>
      <c r="Q26" s="32"/>
      <c r="R26" s="158"/>
      <c r="S26" s="33"/>
    </row>
    <row r="27" spans="2:19" s="1" customFormat="1" ht="14.45" customHeight="1" x14ac:dyDescent="0.3">
      <c r="B27" s="31"/>
      <c r="C27" s="32"/>
      <c r="D27" s="102" t="s">
        <v>95</v>
      </c>
      <c r="E27" s="32"/>
      <c r="F27" s="32"/>
      <c r="G27" s="32"/>
      <c r="H27" s="32"/>
      <c r="I27" s="32"/>
      <c r="J27" s="32"/>
      <c r="K27" s="32"/>
      <c r="L27" s="32"/>
      <c r="M27" s="179">
        <f>N88</f>
        <v>0</v>
      </c>
      <c r="N27" s="179"/>
      <c r="O27" s="179"/>
      <c r="P27" s="179"/>
      <c r="Q27" s="32"/>
      <c r="R27" s="158"/>
      <c r="S27" s="33"/>
    </row>
    <row r="28" spans="2:19" s="1" customFormat="1" ht="14.45" customHeight="1" x14ac:dyDescent="0.3">
      <c r="B28" s="31"/>
      <c r="C28" s="32"/>
      <c r="D28" s="30" t="s">
        <v>96</v>
      </c>
      <c r="E28" s="32"/>
      <c r="F28" s="32"/>
      <c r="G28" s="32"/>
      <c r="H28" s="32"/>
      <c r="I28" s="32"/>
      <c r="J28" s="32"/>
      <c r="K28" s="32"/>
      <c r="L28" s="32"/>
      <c r="M28" s="179">
        <f>N99</f>
        <v>0</v>
      </c>
      <c r="N28" s="179"/>
      <c r="O28" s="179"/>
      <c r="P28" s="179"/>
      <c r="Q28" s="32"/>
      <c r="R28" s="158"/>
      <c r="S28" s="33"/>
    </row>
    <row r="29" spans="2:19" s="1" customFormat="1" ht="6.95" customHeight="1" x14ac:dyDescent="0.3">
      <c r="B29" s="31"/>
      <c r="C29" s="32"/>
      <c r="D29" s="32"/>
      <c r="E29" s="32"/>
      <c r="F29" s="32"/>
      <c r="G29" s="32"/>
      <c r="H29" s="32"/>
      <c r="I29" s="32"/>
      <c r="J29" s="32"/>
      <c r="K29" s="32"/>
      <c r="L29" s="32"/>
      <c r="M29" s="32"/>
      <c r="N29" s="32"/>
      <c r="O29" s="32"/>
      <c r="P29" s="32"/>
      <c r="Q29" s="32"/>
      <c r="R29" s="158"/>
      <c r="S29" s="33"/>
    </row>
    <row r="30" spans="2:19" s="1" customFormat="1" ht="25.35" customHeight="1" x14ac:dyDescent="0.3">
      <c r="B30" s="31"/>
      <c r="C30" s="32"/>
      <c r="D30" s="103" t="s">
        <v>34</v>
      </c>
      <c r="E30" s="32"/>
      <c r="F30" s="32"/>
      <c r="G30" s="32"/>
      <c r="H30" s="32"/>
      <c r="I30" s="32"/>
      <c r="J30" s="32"/>
      <c r="K30" s="32"/>
      <c r="L30" s="32"/>
      <c r="M30" s="226">
        <f>ROUND(M27+M28,2)</f>
        <v>0</v>
      </c>
      <c r="N30" s="212"/>
      <c r="O30" s="212"/>
      <c r="P30" s="212"/>
      <c r="Q30" s="32"/>
      <c r="R30" s="158"/>
      <c r="S30" s="33"/>
    </row>
    <row r="31" spans="2:19" s="1" customFormat="1" ht="6.95" customHeight="1" x14ac:dyDescent="0.3">
      <c r="B31" s="31"/>
      <c r="C31" s="32"/>
      <c r="D31" s="47"/>
      <c r="E31" s="47"/>
      <c r="F31" s="47"/>
      <c r="G31" s="47"/>
      <c r="H31" s="47"/>
      <c r="I31" s="47"/>
      <c r="J31" s="47"/>
      <c r="K31" s="47"/>
      <c r="L31" s="47"/>
      <c r="M31" s="47"/>
      <c r="N31" s="47"/>
      <c r="O31" s="47"/>
      <c r="P31" s="47"/>
      <c r="Q31" s="32"/>
      <c r="R31" s="158"/>
      <c r="S31" s="33"/>
    </row>
    <row r="32" spans="2:19" s="1" customFormat="1" ht="14.45" customHeight="1" x14ac:dyDescent="0.3">
      <c r="B32" s="31"/>
      <c r="C32" s="32"/>
      <c r="D32" s="38" t="s">
        <v>35</v>
      </c>
      <c r="E32" s="38" t="s">
        <v>36</v>
      </c>
      <c r="F32" s="39">
        <v>0.2</v>
      </c>
      <c r="G32" s="104" t="s">
        <v>37</v>
      </c>
      <c r="H32" s="223">
        <f>ROUND((SUM(BF99:BF100)+SUM(BF118:BF196)), 2)</f>
        <v>0</v>
      </c>
      <c r="I32" s="212"/>
      <c r="J32" s="212"/>
      <c r="K32" s="32"/>
      <c r="L32" s="32"/>
      <c r="M32" s="223">
        <f>ROUND(ROUND((SUM(BF99:BF100)+SUM(BF118:BF196)), 2)*F32, 2)</f>
        <v>0</v>
      </c>
      <c r="N32" s="212"/>
      <c r="O32" s="212"/>
      <c r="P32" s="212"/>
      <c r="Q32" s="32"/>
      <c r="R32" s="158"/>
      <c r="S32" s="33"/>
    </row>
    <row r="33" spans="2:19" s="1" customFormat="1" ht="14.45" customHeight="1" x14ac:dyDescent="0.3">
      <c r="B33" s="31"/>
      <c r="C33" s="32"/>
      <c r="D33" s="32"/>
      <c r="E33" s="38" t="s">
        <v>38</v>
      </c>
      <c r="F33" s="39">
        <v>0.2</v>
      </c>
      <c r="G33" s="104" t="s">
        <v>37</v>
      </c>
      <c r="H33" s="223">
        <f>ROUND((SUM(BG99:BG100)+SUM(BG118:BG196)), 2)</f>
        <v>0</v>
      </c>
      <c r="I33" s="212"/>
      <c r="J33" s="212"/>
      <c r="K33" s="32"/>
      <c r="L33" s="32"/>
      <c r="M33" s="223">
        <f>ROUND(ROUND((SUM(BG99:BG100)+SUM(BG118:BG196)), 2)*F33, 2)</f>
        <v>0</v>
      </c>
      <c r="N33" s="212"/>
      <c r="O33" s="212"/>
      <c r="P33" s="212"/>
      <c r="Q33" s="32"/>
      <c r="R33" s="158"/>
      <c r="S33" s="33"/>
    </row>
    <row r="34" spans="2:19" s="1" customFormat="1" ht="14.45" hidden="1" customHeight="1" x14ac:dyDescent="0.3">
      <c r="B34" s="31"/>
      <c r="C34" s="32"/>
      <c r="D34" s="32"/>
      <c r="E34" s="38" t="s">
        <v>39</v>
      </c>
      <c r="F34" s="39">
        <v>0.2</v>
      </c>
      <c r="G34" s="104" t="s">
        <v>37</v>
      </c>
      <c r="H34" s="223">
        <f>ROUND((SUM(BH99:BH100)+SUM(BH118:BH196)), 2)</f>
        <v>0</v>
      </c>
      <c r="I34" s="212"/>
      <c r="J34" s="212"/>
      <c r="K34" s="32"/>
      <c r="L34" s="32"/>
      <c r="M34" s="223">
        <v>0</v>
      </c>
      <c r="N34" s="212"/>
      <c r="O34" s="212"/>
      <c r="P34" s="212"/>
      <c r="Q34" s="32"/>
      <c r="R34" s="158"/>
      <c r="S34" s="33"/>
    </row>
    <row r="35" spans="2:19" s="1" customFormat="1" ht="14.45" hidden="1" customHeight="1" x14ac:dyDescent="0.3">
      <c r="B35" s="31"/>
      <c r="C35" s="32"/>
      <c r="D35" s="32"/>
      <c r="E35" s="38" t="s">
        <v>40</v>
      </c>
      <c r="F35" s="39">
        <v>0.2</v>
      </c>
      <c r="G35" s="104" t="s">
        <v>37</v>
      </c>
      <c r="H35" s="223">
        <f>ROUND((SUM(BI99:BI100)+SUM(BI118:BI196)), 2)</f>
        <v>0</v>
      </c>
      <c r="I35" s="212"/>
      <c r="J35" s="212"/>
      <c r="K35" s="32"/>
      <c r="L35" s="32"/>
      <c r="M35" s="223">
        <v>0</v>
      </c>
      <c r="N35" s="212"/>
      <c r="O35" s="212"/>
      <c r="P35" s="212"/>
      <c r="Q35" s="32"/>
      <c r="R35" s="158"/>
      <c r="S35" s="33"/>
    </row>
    <row r="36" spans="2:19" s="1" customFormat="1" ht="14.45" hidden="1" customHeight="1" x14ac:dyDescent="0.3">
      <c r="B36" s="31"/>
      <c r="C36" s="32"/>
      <c r="D36" s="32"/>
      <c r="E36" s="38" t="s">
        <v>41</v>
      </c>
      <c r="F36" s="39">
        <v>0</v>
      </c>
      <c r="G36" s="104" t="s">
        <v>37</v>
      </c>
      <c r="H36" s="223">
        <f>ROUND((SUM(BJ99:BJ100)+SUM(BJ118:BJ196)), 2)</f>
        <v>0</v>
      </c>
      <c r="I36" s="212"/>
      <c r="J36" s="212"/>
      <c r="K36" s="32"/>
      <c r="L36" s="32"/>
      <c r="M36" s="223">
        <v>0</v>
      </c>
      <c r="N36" s="212"/>
      <c r="O36" s="212"/>
      <c r="P36" s="212"/>
      <c r="Q36" s="32"/>
      <c r="R36" s="158"/>
      <c r="S36" s="33"/>
    </row>
    <row r="37" spans="2:19" s="1" customFormat="1" ht="6.95" customHeight="1" x14ac:dyDescent="0.3">
      <c r="B37" s="31"/>
      <c r="C37" s="32"/>
      <c r="D37" s="32"/>
      <c r="E37" s="32"/>
      <c r="F37" s="32"/>
      <c r="G37" s="32"/>
      <c r="H37" s="32"/>
      <c r="I37" s="32"/>
      <c r="J37" s="32"/>
      <c r="K37" s="32"/>
      <c r="L37" s="32"/>
      <c r="M37" s="32"/>
      <c r="N37" s="32"/>
      <c r="O37" s="32"/>
      <c r="P37" s="32"/>
      <c r="Q37" s="32"/>
      <c r="R37" s="158"/>
      <c r="S37" s="33"/>
    </row>
    <row r="38" spans="2:19" s="1" customFormat="1" ht="25.35" customHeight="1" x14ac:dyDescent="0.3">
      <c r="B38" s="31"/>
      <c r="C38" s="100"/>
      <c r="D38" s="105" t="s">
        <v>42</v>
      </c>
      <c r="E38" s="71"/>
      <c r="F38" s="71"/>
      <c r="G38" s="106" t="s">
        <v>43</v>
      </c>
      <c r="H38" s="107" t="s">
        <v>44</v>
      </c>
      <c r="I38" s="71"/>
      <c r="J38" s="71"/>
      <c r="K38" s="71"/>
      <c r="L38" s="224">
        <f>SUM(M30:M36)</f>
        <v>0</v>
      </c>
      <c r="M38" s="224"/>
      <c r="N38" s="224"/>
      <c r="O38" s="224"/>
      <c r="P38" s="225"/>
      <c r="Q38" s="100"/>
      <c r="R38" s="161"/>
      <c r="S38" s="33"/>
    </row>
    <row r="39" spans="2:19" s="1" customFormat="1" ht="14.45" customHeight="1" x14ac:dyDescent="0.3">
      <c r="B39" s="31"/>
      <c r="C39" s="32"/>
      <c r="D39" s="32"/>
      <c r="E39" s="32"/>
      <c r="F39" s="32"/>
      <c r="G39" s="32"/>
      <c r="H39" s="32"/>
      <c r="I39" s="32"/>
      <c r="J39" s="32"/>
      <c r="K39" s="32"/>
      <c r="L39" s="32"/>
      <c r="M39" s="32"/>
      <c r="N39" s="32"/>
      <c r="O39" s="32"/>
      <c r="P39" s="32"/>
      <c r="Q39" s="32"/>
      <c r="R39" s="158"/>
      <c r="S39" s="33"/>
    </row>
    <row r="40" spans="2:19" s="1" customFormat="1" ht="14.45" customHeight="1" x14ac:dyDescent="0.3">
      <c r="B40" s="31"/>
      <c r="C40" s="32"/>
      <c r="D40" s="32"/>
      <c r="E40" s="32"/>
      <c r="F40" s="32"/>
      <c r="G40" s="32"/>
      <c r="H40" s="32"/>
      <c r="I40" s="32"/>
      <c r="J40" s="32"/>
      <c r="K40" s="32"/>
      <c r="L40" s="32"/>
      <c r="M40" s="32"/>
      <c r="N40" s="32"/>
      <c r="O40" s="32"/>
      <c r="P40" s="32"/>
      <c r="Q40" s="32"/>
      <c r="R40" s="158"/>
      <c r="S40" s="33"/>
    </row>
    <row r="41" spans="2:19" x14ac:dyDescent="0.3">
      <c r="B41" s="22"/>
      <c r="C41" s="24"/>
      <c r="D41" s="24"/>
      <c r="E41" s="24"/>
      <c r="F41" s="24"/>
      <c r="G41" s="24"/>
      <c r="H41" s="24"/>
      <c r="I41" s="24"/>
      <c r="J41" s="24"/>
      <c r="K41" s="24"/>
      <c r="L41" s="24"/>
      <c r="M41" s="24"/>
      <c r="N41" s="24"/>
      <c r="O41" s="24"/>
      <c r="P41" s="24"/>
      <c r="Q41" s="24"/>
      <c r="R41" s="151"/>
      <c r="S41" s="23"/>
    </row>
    <row r="42" spans="2:19" x14ac:dyDescent="0.3">
      <c r="B42" s="22"/>
      <c r="C42" s="24"/>
      <c r="D42" s="24"/>
      <c r="E42" s="24"/>
      <c r="F42" s="24"/>
      <c r="G42" s="24"/>
      <c r="H42" s="24"/>
      <c r="I42" s="24"/>
      <c r="J42" s="24"/>
      <c r="K42" s="24"/>
      <c r="L42" s="24"/>
      <c r="M42" s="24"/>
      <c r="N42" s="24"/>
      <c r="O42" s="24"/>
      <c r="P42" s="24"/>
      <c r="Q42" s="24"/>
      <c r="R42" s="151"/>
      <c r="S42" s="23"/>
    </row>
    <row r="43" spans="2:19" x14ac:dyDescent="0.3">
      <c r="B43" s="22"/>
      <c r="C43" s="24"/>
      <c r="D43" s="24"/>
      <c r="E43" s="24"/>
      <c r="F43" s="24"/>
      <c r="G43" s="24"/>
      <c r="H43" s="24"/>
      <c r="I43" s="24"/>
      <c r="J43" s="24"/>
      <c r="K43" s="24"/>
      <c r="L43" s="24"/>
      <c r="M43" s="24"/>
      <c r="N43" s="24"/>
      <c r="O43" s="24"/>
      <c r="P43" s="24"/>
      <c r="Q43" s="24"/>
      <c r="R43" s="151"/>
      <c r="S43" s="23"/>
    </row>
    <row r="44" spans="2:19" x14ac:dyDescent="0.3">
      <c r="B44" s="22"/>
      <c r="C44" s="24"/>
      <c r="D44" s="24"/>
      <c r="E44" s="24"/>
      <c r="F44" s="24"/>
      <c r="G44" s="24"/>
      <c r="H44" s="24"/>
      <c r="I44" s="24"/>
      <c r="J44" s="24"/>
      <c r="K44" s="24"/>
      <c r="L44" s="24"/>
      <c r="M44" s="24"/>
      <c r="N44" s="24"/>
      <c r="O44" s="24"/>
      <c r="P44" s="24"/>
      <c r="Q44" s="24"/>
      <c r="R44" s="151"/>
      <c r="S44" s="23"/>
    </row>
    <row r="45" spans="2:19" x14ac:dyDescent="0.3">
      <c r="B45" s="22"/>
      <c r="C45" s="24"/>
      <c r="D45" s="24"/>
      <c r="E45" s="24"/>
      <c r="F45" s="24"/>
      <c r="G45" s="24"/>
      <c r="H45" s="24"/>
      <c r="I45" s="24"/>
      <c r="J45" s="24"/>
      <c r="K45" s="24"/>
      <c r="L45" s="24"/>
      <c r="M45" s="24"/>
      <c r="N45" s="24"/>
      <c r="O45" s="24"/>
      <c r="P45" s="24"/>
      <c r="Q45" s="24"/>
      <c r="R45" s="151"/>
      <c r="S45" s="23"/>
    </row>
    <row r="46" spans="2:19" x14ac:dyDescent="0.3">
      <c r="B46" s="22"/>
      <c r="C46" s="24"/>
      <c r="D46" s="24"/>
      <c r="E46" s="24"/>
      <c r="F46" s="24"/>
      <c r="G46" s="24"/>
      <c r="H46" s="24"/>
      <c r="I46" s="24"/>
      <c r="J46" s="24"/>
      <c r="K46" s="24"/>
      <c r="L46" s="24"/>
      <c r="M46" s="24"/>
      <c r="N46" s="24"/>
      <c r="O46" s="24"/>
      <c r="P46" s="24"/>
      <c r="Q46" s="24"/>
      <c r="R46" s="151"/>
      <c r="S46" s="23"/>
    </row>
    <row r="47" spans="2:19" x14ac:dyDescent="0.3">
      <c r="B47" s="22"/>
      <c r="C47" s="24"/>
      <c r="D47" s="24"/>
      <c r="E47" s="24"/>
      <c r="F47" s="24"/>
      <c r="G47" s="24"/>
      <c r="H47" s="24"/>
      <c r="I47" s="24"/>
      <c r="J47" s="24"/>
      <c r="K47" s="24"/>
      <c r="L47" s="24"/>
      <c r="M47" s="24"/>
      <c r="N47" s="24"/>
      <c r="O47" s="24"/>
      <c r="P47" s="24"/>
      <c r="Q47" s="24"/>
      <c r="R47" s="151"/>
      <c r="S47" s="23"/>
    </row>
    <row r="48" spans="2:19" x14ac:dyDescent="0.3">
      <c r="B48" s="22"/>
      <c r="C48" s="24"/>
      <c r="D48" s="24"/>
      <c r="E48" s="24"/>
      <c r="F48" s="24"/>
      <c r="G48" s="24"/>
      <c r="H48" s="24"/>
      <c r="I48" s="24"/>
      <c r="J48" s="24"/>
      <c r="K48" s="24"/>
      <c r="L48" s="24"/>
      <c r="M48" s="24"/>
      <c r="N48" s="24"/>
      <c r="O48" s="24"/>
      <c r="P48" s="24"/>
      <c r="Q48" s="24"/>
      <c r="R48" s="151"/>
      <c r="S48" s="23"/>
    </row>
    <row r="49" spans="2:19" x14ac:dyDescent="0.3">
      <c r="B49" s="22"/>
      <c r="C49" s="24"/>
      <c r="D49" s="24"/>
      <c r="E49" s="24"/>
      <c r="F49" s="24"/>
      <c r="G49" s="24"/>
      <c r="H49" s="24"/>
      <c r="I49" s="24"/>
      <c r="J49" s="24"/>
      <c r="K49" s="24"/>
      <c r="L49" s="24"/>
      <c r="M49" s="24"/>
      <c r="N49" s="24"/>
      <c r="O49" s="24"/>
      <c r="P49" s="24"/>
      <c r="Q49" s="24"/>
      <c r="R49" s="151"/>
      <c r="S49" s="23"/>
    </row>
    <row r="50" spans="2:19" s="1" customFormat="1" ht="15" x14ac:dyDescent="0.3">
      <c r="B50" s="31"/>
      <c r="C50" s="32"/>
      <c r="D50" s="46" t="s">
        <v>45</v>
      </c>
      <c r="E50" s="47"/>
      <c r="F50" s="47"/>
      <c r="G50" s="47"/>
      <c r="H50" s="48"/>
      <c r="I50" s="32"/>
      <c r="J50" s="46" t="s">
        <v>46</v>
      </c>
      <c r="K50" s="47"/>
      <c r="L50" s="47"/>
      <c r="M50" s="47"/>
      <c r="N50" s="47"/>
      <c r="O50" s="47"/>
      <c r="P50" s="48"/>
      <c r="Q50" s="32"/>
      <c r="R50" s="158"/>
      <c r="S50" s="33"/>
    </row>
    <row r="51" spans="2:19" x14ac:dyDescent="0.3">
      <c r="B51" s="22"/>
      <c r="C51" s="24"/>
      <c r="D51" s="49"/>
      <c r="E51" s="24"/>
      <c r="F51" s="24"/>
      <c r="G51" s="24"/>
      <c r="H51" s="50"/>
      <c r="I51" s="24"/>
      <c r="J51" s="49"/>
      <c r="K51" s="24"/>
      <c r="L51" s="24"/>
      <c r="M51" s="24"/>
      <c r="N51" s="24"/>
      <c r="O51" s="24"/>
      <c r="P51" s="50"/>
      <c r="Q51" s="24"/>
      <c r="R51" s="151"/>
      <c r="S51" s="23"/>
    </row>
    <row r="52" spans="2:19" x14ac:dyDescent="0.3">
      <c r="B52" s="22"/>
      <c r="C52" s="24"/>
      <c r="D52" s="49"/>
      <c r="E52" s="24"/>
      <c r="F52" s="24"/>
      <c r="G52" s="24"/>
      <c r="H52" s="50"/>
      <c r="I52" s="24"/>
      <c r="J52" s="49"/>
      <c r="K52" s="24"/>
      <c r="L52" s="24"/>
      <c r="M52" s="24"/>
      <c r="N52" s="24"/>
      <c r="O52" s="24"/>
      <c r="P52" s="50"/>
      <c r="Q52" s="24"/>
      <c r="R52" s="151"/>
      <c r="S52" s="23"/>
    </row>
    <row r="53" spans="2:19" x14ac:dyDescent="0.3">
      <c r="B53" s="22"/>
      <c r="C53" s="24"/>
      <c r="D53" s="49"/>
      <c r="E53" s="24"/>
      <c r="F53" s="24"/>
      <c r="G53" s="24"/>
      <c r="H53" s="50"/>
      <c r="I53" s="24"/>
      <c r="J53" s="49"/>
      <c r="K53" s="24"/>
      <c r="L53" s="24"/>
      <c r="M53" s="24"/>
      <c r="N53" s="24"/>
      <c r="O53" s="24"/>
      <c r="P53" s="50"/>
      <c r="Q53" s="24"/>
      <c r="R53" s="151"/>
      <c r="S53" s="23"/>
    </row>
    <row r="54" spans="2:19" x14ac:dyDescent="0.3">
      <c r="B54" s="22"/>
      <c r="C54" s="24"/>
      <c r="D54" s="49"/>
      <c r="E54" s="24"/>
      <c r="F54" s="24"/>
      <c r="G54" s="24"/>
      <c r="H54" s="50"/>
      <c r="I54" s="24"/>
      <c r="J54" s="49"/>
      <c r="K54" s="24"/>
      <c r="L54" s="24"/>
      <c r="M54" s="24"/>
      <c r="N54" s="24"/>
      <c r="O54" s="24"/>
      <c r="P54" s="50"/>
      <c r="Q54" s="24"/>
      <c r="R54" s="151"/>
      <c r="S54" s="23"/>
    </row>
    <row r="55" spans="2:19" x14ac:dyDescent="0.3">
      <c r="B55" s="22"/>
      <c r="C55" s="24"/>
      <c r="D55" s="49"/>
      <c r="E55" s="24"/>
      <c r="F55" s="24"/>
      <c r="G55" s="24"/>
      <c r="H55" s="50"/>
      <c r="I55" s="24"/>
      <c r="J55" s="49"/>
      <c r="K55" s="24"/>
      <c r="L55" s="24"/>
      <c r="M55" s="24"/>
      <c r="N55" s="24"/>
      <c r="O55" s="24"/>
      <c r="P55" s="50"/>
      <c r="Q55" s="24"/>
      <c r="R55" s="151"/>
      <c r="S55" s="23"/>
    </row>
    <row r="56" spans="2:19" x14ac:dyDescent="0.3">
      <c r="B56" s="22"/>
      <c r="C56" s="24"/>
      <c r="D56" s="49"/>
      <c r="E56" s="24"/>
      <c r="F56" s="24"/>
      <c r="G56" s="24"/>
      <c r="H56" s="50"/>
      <c r="I56" s="24"/>
      <c r="J56" s="49"/>
      <c r="K56" s="24"/>
      <c r="L56" s="24"/>
      <c r="M56" s="24"/>
      <c r="N56" s="24"/>
      <c r="O56" s="24"/>
      <c r="P56" s="50"/>
      <c r="Q56" s="24"/>
      <c r="R56" s="151"/>
      <c r="S56" s="23"/>
    </row>
    <row r="57" spans="2:19" x14ac:dyDescent="0.3">
      <c r="B57" s="22"/>
      <c r="C57" s="24"/>
      <c r="D57" s="49"/>
      <c r="E57" s="24"/>
      <c r="F57" s="24"/>
      <c r="G57" s="24"/>
      <c r="H57" s="50"/>
      <c r="I57" s="24"/>
      <c r="J57" s="49"/>
      <c r="K57" s="24"/>
      <c r="L57" s="24"/>
      <c r="M57" s="24"/>
      <c r="N57" s="24"/>
      <c r="O57" s="24"/>
      <c r="P57" s="50"/>
      <c r="Q57" s="24"/>
      <c r="R57" s="151"/>
      <c r="S57" s="23"/>
    </row>
    <row r="58" spans="2:19" x14ac:dyDescent="0.3">
      <c r="B58" s="22"/>
      <c r="C58" s="24"/>
      <c r="D58" s="49"/>
      <c r="E58" s="24"/>
      <c r="F58" s="24"/>
      <c r="G58" s="24"/>
      <c r="H58" s="50"/>
      <c r="I58" s="24"/>
      <c r="J58" s="49"/>
      <c r="K58" s="24"/>
      <c r="L58" s="24"/>
      <c r="M58" s="24"/>
      <c r="N58" s="24"/>
      <c r="O58" s="24"/>
      <c r="P58" s="50"/>
      <c r="Q58" s="24"/>
      <c r="R58" s="151"/>
      <c r="S58" s="23"/>
    </row>
    <row r="59" spans="2:19" s="1" customFormat="1" ht="15" x14ac:dyDescent="0.3">
      <c r="B59" s="31"/>
      <c r="C59" s="32"/>
      <c r="D59" s="51" t="s">
        <v>47</v>
      </c>
      <c r="E59" s="52"/>
      <c r="F59" s="52"/>
      <c r="G59" s="53" t="s">
        <v>48</v>
      </c>
      <c r="H59" s="54"/>
      <c r="I59" s="32"/>
      <c r="J59" s="51" t="s">
        <v>47</v>
      </c>
      <c r="K59" s="52"/>
      <c r="L59" s="52"/>
      <c r="M59" s="52"/>
      <c r="N59" s="53" t="s">
        <v>48</v>
      </c>
      <c r="O59" s="52"/>
      <c r="P59" s="54"/>
      <c r="Q59" s="32"/>
      <c r="R59" s="158"/>
      <c r="S59" s="33"/>
    </row>
    <row r="60" spans="2:19" x14ac:dyDescent="0.3">
      <c r="B60" s="22"/>
      <c r="C60" s="24"/>
      <c r="D60" s="24"/>
      <c r="E60" s="24"/>
      <c r="F60" s="24"/>
      <c r="G60" s="24"/>
      <c r="H60" s="24"/>
      <c r="I60" s="24"/>
      <c r="J60" s="24"/>
      <c r="K60" s="24"/>
      <c r="L60" s="24"/>
      <c r="M60" s="24"/>
      <c r="N60" s="24"/>
      <c r="O60" s="24"/>
      <c r="P60" s="24"/>
      <c r="Q60" s="24"/>
      <c r="R60" s="151"/>
      <c r="S60" s="23"/>
    </row>
    <row r="61" spans="2:19" s="1" customFormat="1" ht="15" x14ac:dyDescent="0.3">
      <c r="B61" s="31"/>
      <c r="C61" s="32"/>
      <c r="D61" s="46" t="s">
        <v>49</v>
      </c>
      <c r="E61" s="47"/>
      <c r="F61" s="47"/>
      <c r="G61" s="47"/>
      <c r="H61" s="48"/>
      <c r="I61" s="32"/>
      <c r="J61" s="46" t="s">
        <v>50</v>
      </c>
      <c r="K61" s="47"/>
      <c r="L61" s="47"/>
      <c r="M61" s="47"/>
      <c r="N61" s="47"/>
      <c r="O61" s="47"/>
      <c r="P61" s="48"/>
      <c r="Q61" s="32"/>
      <c r="R61" s="158"/>
      <c r="S61" s="33"/>
    </row>
    <row r="62" spans="2:19" x14ac:dyDescent="0.3">
      <c r="B62" s="22"/>
      <c r="C62" s="24"/>
      <c r="D62" s="49"/>
      <c r="E62" s="24"/>
      <c r="F62" s="24"/>
      <c r="G62" s="24"/>
      <c r="H62" s="50"/>
      <c r="I62" s="24"/>
      <c r="J62" s="49"/>
      <c r="K62" s="24"/>
      <c r="L62" s="24"/>
      <c r="M62" s="24"/>
      <c r="N62" s="24"/>
      <c r="O62" s="24"/>
      <c r="P62" s="50"/>
      <c r="Q62" s="24"/>
      <c r="R62" s="151"/>
      <c r="S62" s="23"/>
    </row>
    <row r="63" spans="2:19" x14ac:dyDescent="0.3">
      <c r="B63" s="22"/>
      <c r="C63" s="24"/>
      <c r="D63" s="49"/>
      <c r="E63" s="24"/>
      <c r="F63" s="24"/>
      <c r="G63" s="24"/>
      <c r="H63" s="50"/>
      <c r="I63" s="24"/>
      <c r="J63" s="49"/>
      <c r="K63" s="24"/>
      <c r="L63" s="24"/>
      <c r="M63" s="24"/>
      <c r="N63" s="24"/>
      <c r="O63" s="24"/>
      <c r="P63" s="50"/>
      <c r="Q63" s="24"/>
      <c r="R63" s="151"/>
      <c r="S63" s="23"/>
    </row>
    <row r="64" spans="2:19" x14ac:dyDescent="0.3">
      <c r="B64" s="22"/>
      <c r="C64" s="24"/>
      <c r="D64" s="49"/>
      <c r="E64" s="24"/>
      <c r="F64" s="24"/>
      <c r="G64" s="24"/>
      <c r="H64" s="50"/>
      <c r="I64" s="24"/>
      <c r="J64" s="49"/>
      <c r="K64" s="24"/>
      <c r="L64" s="24"/>
      <c r="M64" s="24"/>
      <c r="N64" s="24"/>
      <c r="O64" s="24"/>
      <c r="P64" s="50"/>
      <c r="Q64" s="24"/>
      <c r="R64" s="151"/>
      <c r="S64" s="23"/>
    </row>
    <row r="65" spans="2:19" x14ac:dyDescent="0.3">
      <c r="B65" s="22"/>
      <c r="C65" s="24"/>
      <c r="D65" s="49"/>
      <c r="E65" s="24"/>
      <c r="F65" s="24"/>
      <c r="G65" s="24"/>
      <c r="H65" s="50"/>
      <c r="I65" s="24"/>
      <c r="J65" s="49"/>
      <c r="K65" s="24"/>
      <c r="L65" s="24"/>
      <c r="M65" s="24"/>
      <c r="N65" s="24"/>
      <c r="O65" s="24"/>
      <c r="P65" s="50"/>
      <c r="Q65" s="24"/>
      <c r="R65" s="151"/>
      <c r="S65" s="23"/>
    </row>
    <row r="66" spans="2:19" x14ac:dyDescent="0.3">
      <c r="B66" s="22"/>
      <c r="C66" s="24"/>
      <c r="D66" s="49"/>
      <c r="E66" s="24"/>
      <c r="F66" s="24"/>
      <c r="G66" s="24"/>
      <c r="H66" s="50"/>
      <c r="I66" s="24"/>
      <c r="J66" s="49"/>
      <c r="K66" s="24"/>
      <c r="L66" s="24"/>
      <c r="M66" s="24"/>
      <c r="N66" s="24"/>
      <c r="O66" s="24"/>
      <c r="P66" s="50"/>
      <c r="Q66" s="24"/>
      <c r="R66" s="151"/>
      <c r="S66" s="23"/>
    </row>
    <row r="67" spans="2:19" x14ac:dyDescent="0.3">
      <c r="B67" s="22"/>
      <c r="C67" s="24"/>
      <c r="D67" s="49"/>
      <c r="E67" s="24"/>
      <c r="F67" s="24"/>
      <c r="G67" s="24"/>
      <c r="H67" s="50"/>
      <c r="I67" s="24"/>
      <c r="J67" s="49"/>
      <c r="K67" s="24"/>
      <c r="L67" s="24"/>
      <c r="M67" s="24"/>
      <c r="N67" s="24"/>
      <c r="O67" s="24"/>
      <c r="P67" s="50"/>
      <c r="Q67" s="24"/>
      <c r="R67" s="151"/>
      <c r="S67" s="23"/>
    </row>
    <row r="68" spans="2:19" x14ac:dyDescent="0.3">
      <c r="B68" s="22"/>
      <c r="C68" s="24"/>
      <c r="D68" s="49"/>
      <c r="E68" s="24"/>
      <c r="F68" s="24"/>
      <c r="G68" s="24"/>
      <c r="H68" s="50"/>
      <c r="I68" s="24"/>
      <c r="J68" s="49"/>
      <c r="K68" s="24"/>
      <c r="L68" s="24"/>
      <c r="M68" s="24"/>
      <c r="N68" s="24"/>
      <c r="O68" s="24"/>
      <c r="P68" s="50"/>
      <c r="Q68" s="24"/>
      <c r="R68" s="151"/>
      <c r="S68" s="23"/>
    </row>
    <row r="69" spans="2:19" x14ac:dyDescent="0.3">
      <c r="B69" s="22"/>
      <c r="C69" s="24"/>
      <c r="D69" s="49"/>
      <c r="E69" s="24"/>
      <c r="F69" s="24"/>
      <c r="G69" s="24"/>
      <c r="H69" s="50"/>
      <c r="I69" s="24"/>
      <c r="J69" s="49"/>
      <c r="K69" s="24"/>
      <c r="L69" s="24"/>
      <c r="M69" s="24"/>
      <c r="N69" s="24"/>
      <c r="O69" s="24"/>
      <c r="P69" s="50"/>
      <c r="Q69" s="24"/>
      <c r="R69" s="151"/>
      <c r="S69" s="23"/>
    </row>
    <row r="70" spans="2:19" s="1" customFormat="1" ht="15" x14ac:dyDescent="0.3">
      <c r="B70" s="31"/>
      <c r="C70" s="32"/>
      <c r="D70" s="51" t="s">
        <v>47</v>
      </c>
      <c r="E70" s="52"/>
      <c r="F70" s="52"/>
      <c r="G70" s="53" t="s">
        <v>48</v>
      </c>
      <c r="H70" s="54"/>
      <c r="I70" s="32"/>
      <c r="J70" s="51" t="s">
        <v>47</v>
      </c>
      <c r="K70" s="52"/>
      <c r="L70" s="52"/>
      <c r="M70" s="52"/>
      <c r="N70" s="53" t="s">
        <v>48</v>
      </c>
      <c r="O70" s="52"/>
      <c r="P70" s="54"/>
      <c r="Q70" s="32"/>
      <c r="R70" s="158"/>
      <c r="S70" s="33"/>
    </row>
    <row r="71" spans="2:19" s="1" customFormat="1" ht="14.45" customHeight="1" x14ac:dyDescent="0.3">
      <c r="B71" s="55"/>
      <c r="C71" s="56"/>
      <c r="D71" s="56"/>
      <c r="E71" s="56"/>
      <c r="F71" s="56"/>
      <c r="G71" s="56"/>
      <c r="H71" s="56"/>
      <c r="I71" s="56"/>
      <c r="J71" s="56"/>
      <c r="K71" s="56"/>
      <c r="L71" s="56"/>
      <c r="M71" s="56"/>
      <c r="N71" s="56"/>
      <c r="O71" s="56"/>
      <c r="P71" s="56"/>
      <c r="Q71" s="56"/>
      <c r="R71" s="56"/>
      <c r="S71" s="57"/>
    </row>
    <row r="75" spans="2:19" s="1" customFormat="1" ht="6.95" customHeight="1" x14ac:dyDescent="0.3">
      <c r="B75" s="58"/>
      <c r="C75" s="59"/>
      <c r="D75" s="59"/>
      <c r="E75" s="59"/>
      <c r="F75" s="59"/>
      <c r="G75" s="59"/>
      <c r="H75" s="59"/>
      <c r="I75" s="59"/>
      <c r="J75" s="59"/>
      <c r="K75" s="59"/>
      <c r="L75" s="59"/>
      <c r="M75" s="59"/>
      <c r="N75" s="59"/>
      <c r="O75" s="59"/>
      <c r="P75" s="59"/>
      <c r="Q75" s="59"/>
      <c r="R75" s="59"/>
      <c r="S75" s="60"/>
    </row>
    <row r="76" spans="2:19" s="1" customFormat="1" ht="36.950000000000003" customHeight="1" x14ac:dyDescent="0.3">
      <c r="B76" s="31"/>
      <c r="C76" s="193" t="s">
        <v>97</v>
      </c>
      <c r="D76" s="194"/>
      <c r="E76" s="194"/>
      <c r="F76" s="194"/>
      <c r="G76" s="194"/>
      <c r="H76" s="194"/>
      <c r="I76" s="194"/>
      <c r="J76" s="194"/>
      <c r="K76" s="194"/>
      <c r="L76" s="194"/>
      <c r="M76" s="194"/>
      <c r="N76" s="194"/>
      <c r="O76" s="194"/>
      <c r="P76" s="194"/>
      <c r="Q76" s="194"/>
      <c r="R76" s="152"/>
      <c r="S76" s="33"/>
    </row>
    <row r="77" spans="2:19" s="1" customFormat="1" ht="6.95" customHeight="1" x14ac:dyDescent="0.3">
      <c r="B77" s="31"/>
      <c r="C77" s="32"/>
      <c r="D77" s="32"/>
      <c r="E77" s="32"/>
      <c r="F77" s="32"/>
      <c r="G77" s="32"/>
      <c r="H77" s="32"/>
      <c r="I77" s="32"/>
      <c r="J77" s="32"/>
      <c r="K77" s="32"/>
      <c r="L77" s="32"/>
      <c r="M77" s="32"/>
      <c r="N77" s="32"/>
      <c r="O77" s="32"/>
      <c r="P77" s="32"/>
      <c r="Q77" s="32"/>
      <c r="R77" s="158"/>
      <c r="S77" s="33"/>
    </row>
    <row r="78" spans="2:19" s="1" customFormat="1" ht="30" customHeight="1" x14ac:dyDescent="0.3">
      <c r="B78" s="31"/>
      <c r="C78" s="28" t="s">
        <v>15</v>
      </c>
      <c r="D78" s="32"/>
      <c r="E78" s="32"/>
      <c r="F78" s="213" t="str">
        <f>F6</f>
        <v>REKONŠTRUKCIA MIESTNEJ KOMUNIKÁCIE ZELENÝ KRÍČOK</v>
      </c>
      <c r="G78" s="214"/>
      <c r="H78" s="214"/>
      <c r="I78" s="214"/>
      <c r="J78" s="214"/>
      <c r="K78" s="214"/>
      <c r="L78" s="214"/>
      <c r="M78" s="214"/>
      <c r="N78" s="214"/>
      <c r="O78" s="214"/>
      <c r="P78" s="214"/>
      <c r="Q78" s="32"/>
      <c r="R78" s="158"/>
      <c r="S78" s="33"/>
    </row>
    <row r="79" spans="2:19" s="1" customFormat="1" ht="36.950000000000003" customHeight="1" x14ac:dyDescent="0.3">
      <c r="B79" s="31"/>
      <c r="C79" s="65" t="s">
        <v>94</v>
      </c>
      <c r="D79" s="32"/>
      <c r="E79" s="32"/>
      <c r="F79" s="195" t="s">
        <v>380</v>
      </c>
      <c r="G79" s="212"/>
      <c r="H79" s="212"/>
      <c r="I79" s="212"/>
      <c r="J79" s="212"/>
      <c r="K79" s="212"/>
      <c r="L79" s="212"/>
      <c r="M79" s="212"/>
      <c r="N79" s="212"/>
      <c r="O79" s="212"/>
      <c r="P79" s="212"/>
      <c r="Q79" s="32"/>
      <c r="R79" s="158"/>
      <c r="S79" s="33"/>
    </row>
    <row r="80" spans="2:19" s="1" customFormat="1" ht="6.95" customHeight="1" x14ac:dyDescent="0.3">
      <c r="B80" s="31"/>
      <c r="C80" s="32"/>
      <c r="D80" s="32"/>
      <c r="E80" s="32"/>
      <c r="F80" s="32"/>
      <c r="G80" s="32"/>
      <c r="H80" s="32"/>
      <c r="I80" s="32"/>
      <c r="J80" s="32"/>
      <c r="K80" s="32"/>
      <c r="L80" s="32"/>
      <c r="M80" s="32"/>
      <c r="N80" s="32"/>
      <c r="O80" s="32"/>
      <c r="P80" s="32"/>
      <c r="Q80" s="32"/>
      <c r="R80" s="158"/>
      <c r="S80" s="33"/>
    </row>
    <row r="81" spans="2:48" s="1" customFormat="1" ht="18" customHeight="1" x14ac:dyDescent="0.3">
      <c r="B81" s="31"/>
      <c r="C81" s="28" t="s">
        <v>19</v>
      </c>
      <c r="D81" s="32"/>
      <c r="E81" s="32"/>
      <c r="F81" s="26" t="str">
        <f>F9</f>
        <v xml:space="preserve"> </v>
      </c>
      <c r="G81" s="32"/>
      <c r="H81" s="32"/>
      <c r="I81" s="32"/>
      <c r="J81" s="32"/>
      <c r="K81" s="28" t="s">
        <v>21</v>
      </c>
      <c r="L81" s="32"/>
      <c r="M81" s="215" t="str">
        <f>IF(O9="","",O9)</f>
        <v/>
      </c>
      <c r="N81" s="215"/>
      <c r="O81" s="215"/>
      <c r="P81" s="215"/>
      <c r="Q81" s="32"/>
      <c r="R81" s="158"/>
      <c r="S81" s="33"/>
    </row>
    <row r="82" spans="2:48" s="1" customFormat="1" ht="6.95" customHeight="1" x14ac:dyDescent="0.3">
      <c r="B82" s="31"/>
      <c r="C82" s="32"/>
      <c r="D82" s="32"/>
      <c r="E82" s="32"/>
      <c r="F82" s="32"/>
      <c r="G82" s="32"/>
      <c r="H82" s="32"/>
      <c r="I82" s="32"/>
      <c r="J82" s="32"/>
      <c r="K82" s="32"/>
      <c r="L82" s="32"/>
      <c r="M82" s="32"/>
      <c r="N82" s="32"/>
      <c r="O82" s="32"/>
      <c r="P82" s="32"/>
      <c r="Q82" s="32"/>
      <c r="R82" s="158"/>
      <c r="S82" s="33"/>
    </row>
    <row r="83" spans="2:48" s="1" customFormat="1" ht="15" x14ac:dyDescent="0.3">
      <c r="B83" s="31"/>
      <c r="C83" s="28" t="s">
        <v>22</v>
      </c>
      <c r="D83" s="32"/>
      <c r="E83" s="32"/>
      <c r="F83" s="26" t="str">
        <f>E12</f>
        <v xml:space="preserve"> </v>
      </c>
      <c r="G83" s="32"/>
      <c r="H83" s="32"/>
      <c r="I83" s="32"/>
      <c r="J83" s="32"/>
      <c r="K83" s="28" t="s">
        <v>26</v>
      </c>
      <c r="L83" s="32"/>
      <c r="M83" s="202" t="str">
        <f>E18</f>
        <v>X PROJEKT, s.r.o.</v>
      </c>
      <c r="N83" s="202"/>
      <c r="O83" s="202"/>
      <c r="P83" s="202"/>
      <c r="Q83" s="202"/>
      <c r="R83" s="154"/>
      <c r="S83" s="33"/>
    </row>
    <row r="84" spans="2:48" s="1" customFormat="1" ht="14.45" customHeight="1" x14ac:dyDescent="0.3">
      <c r="B84" s="31"/>
      <c r="C84" s="28" t="s">
        <v>25</v>
      </c>
      <c r="D84" s="32"/>
      <c r="E84" s="32"/>
      <c r="F84" s="26" t="str">
        <f>IF(E15="","",E15)</f>
        <v xml:space="preserve"> </v>
      </c>
      <c r="G84" s="32"/>
      <c r="H84" s="32"/>
      <c r="I84" s="32"/>
      <c r="J84" s="32"/>
      <c r="K84" s="28" t="s">
        <v>30</v>
      </c>
      <c r="L84" s="32"/>
      <c r="M84" s="202" t="str">
        <f>E21</f>
        <v xml:space="preserve"> </v>
      </c>
      <c r="N84" s="202"/>
      <c r="O84" s="202"/>
      <c r="P84" s="202"/>
      <c r="Q84" s="202"/>
      <c r="R84" s="154"/>
      <c r="S84" s="33"/>
    </row>
    <row r="85" spans="2:48" s="1" customFormat="1" ht="10.35" customHeight="1" x14ac:dyDescent="0.3">
      <c r="B85" s="31"/>
      <c r="C85" s="32"/>
      <c r="D85" s="32"/>
      <c r="E85" s="32"/>
      <c r="F85" s="32"/>
      <c r="G85" s="32"/>
      <c r="H85" s="32"/>
      <c r="I85" s="32"/>
      <c r="J85" s="32"/>
      <c r="K85" s="32"/>
      <c r="L85" s="32"/>
      <c r="M85" s="32"/>
      <c r="N85" s="32"/>
      <c r="O85" s="32"/>
      <c r="P85" s="32"/>
      <c r="Q85" s="32"/>
      <c r="R85" s="158"/>
      <c r="S85" s="33"/>
    </row>
    <row r="86" spans="2:48" s="1" customFormat="1" ht="29.25" customHeight="1" x14ac:dyDescent="0.3">
      <c r="B86" s="31"/>
      <c r="C86" s="221" t="s">
        <v>98</v>
      </c>
      <c r="D86" s="222"/>
      <c r="E86" s="222"/>
      <c r="F86" s="222"/>
      <c r="G86" s="222"/>
      <c r="H86" s="100"/>
      <c r="I86" s="100"/>
      <c r="J86" s="100"/>
      <c r="K86" s="100"/>
      <c r="L86" s="100"/>
      <c r="M86" s="100"/>
      <c r="N86" s="221" t="s">
        <v>99</v>
      </c>
      <c r="O86" s="222"/>
      <c r="P86" s="222"/>
      <c r="Q86" s="222"/>
      <c r="R86" s="161"/>
      <c r="S86" s="33"/>
    </row>
    <row r="87" spans="2:48" s="1" customFormat="1" ht="10.35" customHeight="1" x14ac:dyDescent="0.3">
      <c r="B87" s="31"/>
      <c r="C87" s="32"/>
      <c r="D87" s="32"/>
      <c r="E87" s="32"/>
      <c r="F87" s="32"/>
      <c r="G87" s="32"/>
      <c r="H87" s="32"/>
      <c r="I87" s="32"/>
      <c r="J87" s="32"/>
      <c r="K87" s="32"/>
      <c r="L87" s="32"/>
      <c r="M87" s="32"/>
      <c r="N87" s="32"/>
      <c r="O87" s="32"/>
      <c r="P87" s="32"/>
      <c r="Q87" s="32"/>
      <c r="R87" s="158"/>
      <c r="S87" s="33"/>
    </row>
    <row r="88" spans="2:48" s="1" customFormat="1" ht="29.25" customHeight="1" x14ac:dyDescent="0.3">
      <c r="B88" s="31"/>
      <c r="C88" s="108" t="s">
        <v>100</v>
      </c>
      <c r="D88" s="32"/>
      <c r="E88" s="32"/>
      <c r="F88" s="32"/>
      <c r="G88" s="32"/>
      <c r="H88" s="32"/>
      <c r="I88" s="32"/>
      <c r="J88" s="32"/>
      <c r="K88" s="32"/>
      <c r="L88" s="32"/>
      <c r="M88" s="32"/>
      <c r="N88" s="168">
        <f>N118</f>
        <v>0</v>
      </c>
      <c r="O88" s="210"/>
      <c r="P88" s="210"/>
      <c r="Q88" s="210"/>
      <c r="R88" s="156"/>
      <c r="S88" s="33"/>
      <c r="AV88" s="18" t="s">
        <v>101</v>
      </c>
    </row>
    <row r="89" spans="2:48" s="6" customFormat="1" ht="24.95" customHeight="1" x14ac:dyDescent="0.3">
      <c r="B89" s="109"/>
      <c r="C89" s="110"/>
      <c r="D89" s="111" t="s">
        <v>102</v>
      </c>
      <c r="E89" s="110"/>
      <c r="F89" s="110"/>
      <c r="G89" s="110"/>
      <c r="H89" s="110"/>
      <c r="I89" s="110"/>
      <c r="J89" s="110"/>
      <c r="K89" s="110"/>
      <c r="L89" s="110"/>
      <c r="M89" s="110"/>
      <c r="N89" s="217">
        <f>N119</f>
        <v>0</v>
      </c>
      <c r="O89" s="218"/>
      <c r="P89" s="218"/>
      <c r="Q89" s="218"/>
      <c r="R89" s="159"/>
      <c r="S89" s="112"/>
    </row>
    <row r="90" spans="2:48" s="7" customFormat="1" ht="19.899999999999999" customHeight="1" x14ac:dyDescent="0.3">
      <c r="B90" s="113"/>
      <c r="C90" s="114"/>
      <c r="D90" s="115" t="s">
        <v>103</v>
      </c>
      <c r="E90" s="114"/>
      <c r="F90" s="114"/>
      <c r="G90" s="114"/>
      <c r="H90" s="114"/>
      <c r="I90" s="114"/>
      <c r="J90" s="114"/>
      <c r="K90" s="114"/>
      <c r="L90" s="114"/>
      <c r="M90" s="114"/>
      <c r="N90" s="219">
        <f>N120</f>
        <v>0</v>
      </c>
      <c r="O90" s="220"/>
      <c r="P90" s="220"/>
      <c r="Q90" s="220"/>
      <c r="R90" s="160"/>
      <c r="S90" s="116"/>
    </row>
    <row r="91" spans="2:48" s="7" customFormat="1" ht="19.899999999999999" customHeight="1" x14ac:dyDescent="0.3">
      <c r="B91" s="113"/>
      <c r="C91" s="114"/>
      <c r="D91" s="115" t="s">
        <v>104</v>
      </c>
      <c r="E91" s="114"/>
      <c r="F91" s="114"/>
      <c r="G91" s="114"/>
      <c r="H91" s="114"/>
      <c r="I91" s="114"/>
      <c r="J91" s="114"/>
      <c r="K91" s="114"/>
      <c r="L91" s="114"/>
      <c r="M91" s="114"/>
      <c r="N91" s="219">
        <f>N133</f>
        <v>0</v>
      </c>
      <c r="O91" s="220"/>
      <c r="P91" s="220"/>
      <c r="Q91" s="220"/>
      <c r="R91" s="160"/>
      <c r="S91" s="116"/>
    </row>
    <row r="92" spans="2:48" s="7" customFormat="1" ht="19.899999999999999" customHeight="1" x14ac:dyDescent="0.3">
      <c r="B92" s="113"/>
      <c r="C92" s="114"/>
      <c r="D92" s="115" t="s">
        <v>105</v>
      </c>
      <c r="E92" s="114"/>
      <c r="F92" s="114"/>
      <c r="G92" s="114"/>
      <c r="H92" s="114"/>
      <c r="I92" s="114"/>
      <c r="J92" s="114"/>
      <c r="K92" s="114"/>
      <c r="L92" s="114"/>
      <c r="M92" s="114"/>
      <c r="N92" s="219">
        <f>N136</f>
        <v>0</v>
      </c>
      <c r="O92" s="220"/>
      <c r="P92" s="220"/>
      <c r="Q92" s="220"/>
      <c r="R92" s="160"/>
      <c r="S92" s="116"/>
    </row>
    <row r="93" spans="2:48" s="7" customFormat="1" ht="19.899999999999999" customHeight="1" x14ac:dyDescent="0.3">
      <c r="B93" s="113"/>
      <c r="C93" s="114"/>
      <c r="D93" s="115" t="s">
        <v>106</v>
      </c>
      <c r="E93" s="114"/>
      <c r="F93" s="114"/>
      <c r="G93" s="114"/>
      <c r="H93" s="114"/>
      <c r="I93" s="114"/>
      <c r="J93" s="114"/>
      <c r="K93" s="114"/>
      <c r="L93" s="114"/>
      <c r="M93" s="114"/>
      <c r="N93" s="219">
        <f>N186</f>
        <v>0</v>
      </c>
      <c r="O93" s="220"/>
      <c r="P93" s="220"/>
      <c r="Q93" s="220"/>
      <c r="R93" s="160"/>
      <c r="S93" s="116"/>
    </row>
    <row r="94" spans="2:48" s="6" customFormat="1" ht="24.95" customHeight="1" x14ac:dyDescent="0.3">
      <c r="B94" s="109"/>
      <c r="C94" s="110"/>
      <c r="D94" s="111" t="s">
        <v>107</v>
      </c>
      <c r="E94" s="110"/>
      <c r="F94" s="110"/>
      <c r="G94" s="110"/>
      <c r="H94" s="110"/>
      <c r="I94" s="110"/>
      <c r="J94" s="110"/>
      <c r="K94" s="110"/>
      <c r="L94" s="110"/>
      <c r="M94" s="110"/>
      <c r="N94" s="217">
        <f>N188</f>
        <v>0</v>
      </c>
      <c r="O94" s="218"/>
      <c r="P94" s="218"/>
      <c r="Q94" s="218"/>
      <c r="R94" s="159"/>
      <c r="S94" s="112"/>
    </row>
    <row r="95" spans="2:48" s="7" customFormat="1" ht="19.899999999999999" customHeight="1" x14ac:dyDescent="0.3">
      <c r="B95" s="113"/>
      <c r="C95" s="114"/>
      <c r="D95" s="115" t="s">
        <v>108</v>
      </c>
      <c r="E95" s="114"/>
      <c r="F95" s="114"/>
      <c r="G95" s="114"/>
      <c r="H95" s="114"/>
      <c r="I95" s="114"/>
      <c r="J95" s="114"/>
      <c r="K95" s="114"/>
      <c r="L95" s="114"/>
      <c r="M95" s="114"/>
      <c r="N95" s="219">
        <f>N189</f>
        <v>0</v>
      </c>
      <c r="O95" s="220"/>
      <c r="P95" s="220"/>
      <c r="Q95" s="220"/>
      <c r="R95" s="160"/>
      <c r="S95" s="116"/>
    </row>
    <row r="96" spans="2:48" s="7" customFormat="1" ht="19.899999999999999" customHeight="1" x14ac:dyDescent="0.3">
      <c r="B96" s="113"/>
      <c r="C96" s="114"/>
      <c r="D96" s="115" t="s">
        <v>109</v>
      </c>
      <c r="E96" s="114"/>
      <c r="F96" s="114"/>
      <c r="G96" s="114"/>
      <c r="H96" s="114"/>
      <c r="I96" s="114"/>
      <c r="J96" s="114"/>
      <c r="K96" s="114"/>
      <c r="L96" s="114"/>
      <c r="M96" s="114"/>
      <c r="N96" s="219">
        <f>N192</f>
        <v>0</v>
      </c>
      <c r="O96" s="220"/>
      <c r="P96" s="220"/>
      <c r="Q96" s="220"/>
      <c r="R96" s="160"/>
      <c r="S96" s="116"/>
    </row>
    <row r="97" spans="2:22" s="6" customFormat="1" ht="24.95" customHeight="1" x14ac:dyDescent="0.3">
      <c r="B97" s="109"/>
      <c r="C97" s="110"/>
      <c r="D97" s="111" t="s">
        <v>110</v>
      </c>
      <c r="E97" s="110"/>
      <c r="F97" s="110"/>
      <c r="G97" s="110"/>
      <c r="H97" s="110"/>
      <c r="I97" s="110"/>
      <c r="J97" s="110"/>
      <c r="K97" s="110"/>
      <c r="L97" s="110"/>
      <c r="M97" s="110"/>
      <c r="N97" s="217">
        <f>N195</f>
        <v>0</v>
      </c>
      <c r="O97" s="218"/>
      <c r="P97" s="218"/>
      <c r="Q97" s="218"/>
      <c r="R97" s="159"/>
      <c r="S97" s="112"/>
    </row>
    <row r="98" spans="2:22" s="1" customFormat="1" ht="21.75" customHeight="1" x14ac:dyDescent="0.3">
      <c r="B98" s="31"/>
      <c r="C98" s="32"/>
      <c r="D98" s="32"/>
      <c r="E98" s="32"/>
      <c r="F98" s="32"/>
      <c r="G98" s="32"/>
      <c r="H98" s="32"/>
      <c r="I98" s="32"/>
      <c r="J98" s="32"/>
      <c r="K98" s="32"/>
      <c r="L98" s="32"/>
      <c r="M98" s="32"/>
      <c r="N98" s="32"/>
      <c r="O98" s="32"/>
      <c r="P98" s="32"/>
      <c r="Q98" s="32"/>
      <c r="R98" s="158"/>
      <c r="S98" s="33"/>
    </row>
    <row r="99" spans="2:22" s="1" customFormat="1" ht="29.25" customHeight="1" x14ac:dyDescent="0.3">
      <c r="B99" s="31"/>
      <c r="C99" s="108" t="s">
        <v>111</v>
      </c>
      <c r="D99" s="32"/>
      <c r="E99" s="32"/>
      <c r="F99" s="32"/>
      <c r="G99" s="32"/>
      <c r="H99" s="32"/>
      <c r="I99" s="32"/>
      <c r="J99" s="32"/>
      <c r="K99" s="32"/>
      <c r="L99" s="32"/>
      <c r="M99" s="32"/>
      <c r="N99" s="210">
        <v>0</v>
      </c>
      <c r="O99" s="211"/>
      <c r="P99" s="211"/>
      <c r="Q99" s="211"/>
      <c r="R99" s="157"/>
      <c r="S99" s="33"/>
      <c r="U99" s="117"/>
      <c r="V99" s="118" t="s">
        <v>35</v>
      </c>
    </row>
    <row r="100" spans="2:22" s="1" customFormat="1" ht="18" customHeight="1" x14ac:dyDescent="0.3">
      <c r="B100" s="31"/>
      <c r="C100" s="32"/>
      <c r="D100" s="32"/>
      <c r="E100" s="32"/>
      <c r="F100" s="32"/>
      <c r="G100" s="32"/>
      <c r="H100" s="32"/>
      <c r="I100" s="32"/>
      <c r="J100" s="32"/>
      <c r="K100" s="32"/>
      <c r="L100" s="32"/>
      <c r="M100" s="32"/>
      <c r="N100" s="32"/>
      <c r="O100" s="32"/>
      <c r="P100" s="32"/>
      <c r="Q100" s="32"/>
      <c r="R100" s="158"/>
      <c r="S100" s="33"/>
    </row>
    <row r="101" spans="2:22" s="1" customFormat="1" ht="29.25" customHeight="1" x14ac:dyDescent="0.3">
      <c r="B101" s="31"/>
      <c r="C101" s="99" t="s">
        <v>87</v>
      </c>
      <c r="D101" s="100"/>
      <c r="E101" s="100"/>
      <c r="F101" s="100"/>
      <c r="G101" s="100"/>
      <c r="H101" s="100"/>
      <c r="I101" s="100"/>
      <c r="J101" s="100"/>
      <c r="K101" s="100"/>
      <c r="L101" s="169">
        <f>ROUND(SUM(N88+N99),2)</f>
        <v>0</v>
      </c>
      <c r="M101" s="169"/>
      <c r="N101" s="169"/>
      <c r="O101" s="169"/>
      <c r="P101" s="169"/>
      <c r="Q101" s="169"/>
      <c r="R101" s="149"/>
      <c r="S101" s="33"/>
    </row>
    <row r="102" spans="2:22" s="1" customFormat="1" ht="6.95" customHeight="1" x14ac:dyDescent="0.3">
      <c r="B102" s="55"/>
      <c r="C102" s="56"/>
      <c r="D102" s="56"/>
      <c r="E102" s="56"/>
      <c r="F102" s="56"/>
      <c r="G102" s="56"/>
      <c r="H102" s="56"/>
      <c r="I102" s="56"/>
      <c r="J102" s="56"/>
      <c r="K102" s="56"/>
      <c r="L102" s="56"/>
      <c r="M102" s="56"/>
      <c r="N102" s="56"/>
      <c r="O102" s="56"/>
      <c r="P102" s="56"/>
      <c r="Q102" s="56"/>
      <c r="R102" s="56"/>
      <c r="S102" s="57"/>
    </row>
    <row r="106" spans="2:22" s="1" customFormat="1" ht="6.95" customHeight="1" x14ac:dyDescent="0.3">
      <c r="B106" s="58"/>
      <c r="C106" s="59"/>
      <c r="D106" s="59"/>
      <c r="E106" s="59"/>
      <c r="F106" s="59"/>
      <c r="G106" s="59"/>
      <c r="H106" s="59"/>
      <c r="I106" s="59"/>
      <c r="J106" s="59"/>
      <c r="K106" s="59"/>
      <c r="L106" s="59"/>
      <c r="M106" s="59"/>
      <c r="N106" s="59"/>
      <c r="O106" s="59"/>
      <c r="P106" s="59"/>
      <c r="Q106" s="59"/>
      <c r="R106" s="59"/>
      <c r="S106" s="60"/>
    </row>
    <row r="107" spans="2:22" s="1" customFormat="1" ht="36.950000000000003" customHeight="1" x14ac:dyDescent="0.3">
      <c r="B107" s="31"/>
      <c r="C107" s="193" t="s">
        <v>112</v>
      </c>
      <c r="D107" s="212"/>
      <c r="E107" s="212"/>
      <c r="F107" s="212"/>
      <c r="G107" s="212"/>
      <c r="H107" s="212"/>
      <c r="I107" s="212"/>
      <c r="J107" s="212"/>
      <c r="K107" s="212"/>
      <c r="L107" s="212"/>
      <c r="M107" s="212"/>
      <c r="N107" s="212"/>
      <c r="O107" s="212"/>
      <c r="P107" s="212"/>
      <c r="Q107" s="212"/>
      <c r="R107" s="158"/>
      <c r="S107" s="33"/>
    </row>
    <row r="108" spans="2:22" s="1" customFormat="1" ht="6.95" customHeight="1" x14ac:dyDescent="0.3">
      <c r="B108" s="31"/>
      <c r="C108" s="32"/>
      <c r="D108" s="32"/>
      <c r="E108" s="32"/>
      <c r="F108" s="32"/>
      <c r="G108" s="32"/>
      <c r="H108" s="32"/>
      <c r="I108" s="32"/>
      <c r="J108" s="32"/>
      <c r="K108" s="32"/>
      <c r="L108" s="32"/>
      <c r="M108" s="32"/>
      <c r="N108" s="32"/>
      <c r="O108" s="32"/>
      <c r="P108" s="32"/>
      <c r="Q108" s="32"/>
      <c r="R108" s="158"/>
      <c r="S108" s="33"/>
    </row>
    <row r="109" spans="2:22" s="1" customFormat="1" ht="30" customHeight="1" x14ac:dyDescent="0.3">
      <c r="B109" s="31"/>
      <c r="C109" s="28" t="s">
        <v>15</v>
      </c>
      <c r="D109" s="32"/>
      <c r="E109" s="32"/>
      <c r="F109" s="213" t="str">
        <f>F6</f>
        <v>REKONŠTRUKCIA MIESTNEJ KOMUNIKÁCIE ZELENÝ KRÍČOK</v>
      </c>
      <c r="G109" s="214"/>
      <c r="H109" s="214"/>
      <c r="I109" s="214"/>
      <c r="J109" s="214"/>
      <c r="K109" s="214"/>
      <c r="L109" s="214"/>
      <c r="M109" s="214"/>
      <c r="N109" s="214"/>
      <c r="O109" s="214"/>
      <c r="P109" s="214"/>
      <c r="Q109" s="32"/>
      <c r="R109" s="158"/>
      <c r="S109" s="33"/>
    </row>
    <row r="110" spans="2:22" s="1" customFormat="1" ht="36.950000000000003" customHeight="1" x14ac:dyDescent="0.3">
      <c r="B110" s="31"/>
      <c r="C110" s="65" t="s">
        <v>94</v>
      </c>
      <c r="D110" s="32"/>
      <c r="E110" s="32"/>
      <c r="F110" s="195" t="s">
        <v>380</v>
      </c>
      <c r="G110" s="212"/>
      <c r="H110" s="212"/>
      <c r="I110" s="212"/>
      <c r="J110" s="212"/>
      <c r="K110" s="212"/>
      <c r="L110" s="212"/>
      <c r="M110" s="212"/>
      <c r="N110" s="212"/>
      <c r="O110" s="212"/>
      <c r="P110" s="212"/>
      <c r="Q110" s="32"/>
      <c r="R110" s="158"/>
      <c r="S110" s="33"/>
    </row>
    <row r="111" spans="2:22" s="1" customFormat="1" ht="6.95" customHeight="1" x14ac:dyDescent="0.3">
      <c r="B111" s="31"/>
      <c r="C111" s="32"/>
      <c r="D111" s="32"/>
      <c r="E111" s="32"/>
      <c r="F111" s="32"/>
      <c r="G111" s="32"/>
      <c r="H111" s="32"/>
      <c r="I111" s="32"/>
      <c r="J111" s="32"/>
      <c r="K111" s="32"/>
      <c r="L111" s="32"/>
      <c r="M111" s="32"/>
      <c r="N111" s="32"/>
      <c r="O111" s="32"/>
      <c r="P111" s="32"/>
      <c r="Q111" s="32"/>
      <c r="R111" s="158"/>
      <c r="S111" s="33"/>
    </row>
    <row r="112" spans="2:22" s="1" customFormat="1" ht="18" customHeight="1" x14ac:dyDescent="0.3">
      <c r="B112" s="31"/>
      <c r="C112" s="28" t="s">
        <v>19</v>
      </c>
      <c r="D112" s="32"/>
      <c r="E112" s="32"/>
      <c r="F112" s="26" t="str">
        <f>F9</f>
        <v xml:space="preserve"> </v>
      </c>
      <c r="G112" s="32"/>
      <c r="H112" s="32"/>
      <c r="I112" s="32"/>
      <c r="J112" s="32"/>
      <c r="K112" s="28" t="s">
        <v>21</v>
      </c>
      <c r="L112" s="32"/>
      <c r="M112" s="215" t="str">
        <f>IF(O9="","",O9)</f>
        <v/>
      </c>
      <c r="N112" s="215"/>
      <c r="O112" s="215"/>
      <c r="P112" s="215"/>
      <c r="Q112" s="32"/>
      <c r="R112" s="158"/>
      <c r="S112" s="33"/>
    </row>
    <row r="113" spans="2:66" s="1" customFormat="1" ht="6.95" customHeight="1" x14ac:dyDescent="0.3">
      <c r="B113" s="31"/>
      <c r="C113" s="32"/>
      <c r="D113" s="32"/>
      <c r="E113" s="32"/>
      <c r="F113" s="32"/>
      <c r="G113" s="32"/>
      <c r="H113" s="32"/>
      <c r="I113" s="32"/>
      <c r="J113" s="32"/>
      <c r="K113" s="32"/>
      <c r="L113" s="32"/>
      <c r="M113" s="32"/>
      <c r="N113" s="32"/>
      <c r="O113" s="32"/>
      <c r="P113" s="32"/>
      <c r="Q113" s="32"/>
      <c r="R113" s="158"/>
      <c r="S113" s="33"/>
    </row>
    <row r="114" spans="2:66" s="1" customFormat="1" ht="15" x14ac:dyDescent="0.3">
      <c r="B114" s="31"/>
      <c r="C114" s="28" t="s">
        <v>22</v>
      </c>
      <c r="D114" s="32"/>
      <c r="E114" s="32"/>
      <c r="F114" s="26" t="str">
        <f>E12</f>
        <v xml:space="preserve"> </v>
      </c>
      <c r="G114" s="32"/>
      <c r="H114" s="32"/>
      <c r="I114" s="32"/>
      <c r="J114" s="32"/>
      <c r="K114" s="28" t="s">
        <v>26</v>
      </c>
      <c r="L114" s="32"/>
      <c r="M114" s="202" t="str">
        <f>E18</f>
        <v>X PROJEKT, s.r.o.</v>
      </c>
      <c r="N114" s="202"/>
      <c r="O114" s="202"/>
      <c r="P114" s="202"/>
      <c r="Q114" s="202"/>
      <c r="R114" s="154"/>
      <c r="S114" s="33"/>
    </row>
    <row r="115" spans="2:66" s="1" customFormat="1" ht="14.45" customHeight="1" x14ac:dyDescent="0.3">
      <c r="B115" s="31"/>
      <c r="C115" s="28" t="s">
        <v>25</v>
      </c>
      <c r="D115" s="32"/>
      <c r="E115" s="32"/>
      <c r="F115" s="26" t="str">
        <f>IF(E15="","",E15)</f>
        <v xml:space="preserve"> </v>
      </c>
      <c r="G115" s="32"/>
      <c r="H115" s="32"/>
      <c r="I115" s="32"/>
      <c r="J115" s="32"/>
      <c r="K115" s="28" t="s">
        <v>30</v>
      </c>
      <c r="L115" s="32"/>
      <c r="M115" s="202" t="str">
        <f>E21</f>
        <v xml:space="preserve"> </v>
      </c>
      <c r="N115" s="202"/>
      <c r="O115" s="202"/>
      <c r="P115" s="202"/>
      <c r="Q115" s="202"/>
      <c r="R115" s="154"/>
      <c r="S115" s="33"/>
    </row>
    <row r="116" spans="2:66" s="1" customFormat="1" ht="10.35" customHeight="1" x14ac:dyDescent="0.3">
      <c r="B116" s="31"/>
      <c r="C116" s="32"/>
      <c r="D116" s="32"/>
      <c r="E116" s="32"/>
      <c r="F116" s="32"/>
      <c r="G116" s="32"/>
      <c r="H116" s="32"/>
      <c r="I116" s="32"/>
      <c r="J116" s="32"/>
      <c r="K116" s="32"/>
      <c r="L116" s="32"/>
      <c r="M116" s="32"/>
      <c r="N116" s="32"/>
      <c r="O116" s="32"/>
      <c r="P116" s="32"/>
      <c r="Q116" s="32"/>
      <c r="R116" s="158"/>
      <c r="S116" s="33"/>
    </row>
    <row r="117" spans="2:66" s="8" customFormat="1" ht="29.25" customHeight="1" x14ac:dyDescent="0.3">
      <c r="B117" s="119"/>
      <c r="C117" s="120" t="s">
        <v>113</v>
      </c>
      <c r="D117" s="121" t="s">
        <v>114</v>
      </c>
      <c r="E117" s="121" t="s">
        <v>53</v>
      </c>
      <c r="F117" s="216" t="s">
        <v>115</v>
      </c>
      <c r="G117" s="216"/>
      <c r="H117" s="216"/>
      <c r="I117" s="216"/>
      <c r="J117" s="121" t="s">
        <v>116</v>
      </c>
      <c r="K117" s="121" t="s">
        <v>117</v>
      </c>
      <c r="L117" s="216" t="s">
        <v>118</v>
      </c>
      <c r="M117" s="216"/>
      <c r="N117" s="216" t="s">
        <v>99</v>
      </c>
      <c r="O117" s="216"/>
      <c r="P117" s="216"/>
      <c r="Q117" s="216"/>
      <c r="R117" s="167" t="s">
        <v>404</v>
      </c>
      <c r="S117" s="122"/>
      <c r="U117" s="72" t="s">
        <v>119</v>
      </c>
      <c r="V117" s="73" t="s">
        <v>35</v>
      </c>
      <c r="W117" s="73" t="s">
        <v>120</v>
      </c>
      <c r="X117" s="73" t="s">
        <v>121</v>
      </c>
      <c r="Y117" s="73" t="s">
        <v>122</v>
      </c>
      <c r="Z117" s="73" t="s">
        <v>123</v>
      </c>
      <c r="AA117" s="73" t="s">
        <v>124</v>
      </c>
      <c r="AB117" s="74" t="s">
        <v>125</v>
      </c>
    </row>
    <row r="118" spans="2:66" s="1" customFormat="1" ht="29.25" customHeight="1" x14ac:dyDescent="0.35">
      <c r="B118" s="31"/>
      <c r="C118" s="76" t="s">
        <v>95</v>
      </c>
      <c r="D118" s="32"/>
      <c r="E118" s="32"/>
      <c r="F118" s="32"/>
      <c r="G118" s="32"/>
      <c r="H118" s="32"/>
      <c r="I118" s="32"/>
      <c r="J118" s="32"/>
      <c r="K118" s="32"/>
      <c r="L118" s="32"/>
      <c r="M118" s="32"/>
      <c r="N118" s="206">
        <f>BL118</f>
        <v>0</v>
      </c>
      <c r="O118" s="207"/>
      <c r="P118" s="207"/>
      <c r="Q118" s="207"/>
      <c r="R118" s="162"/>
      <c r="S118" s="33"/>
      <c r="U118" s="75"/>
      <c r="V118" s="47"/>
      <c r="W118" s="47"/>
      <c r="X118" s="123">
        <f>X119+X188+X195</f>
        <v>471.16893979999992</v>
      </c>
      <c r="Y118" s="47"/>
      <c r="Z118" s="123">
        <f>Z119+Z188+Z195</f>
        <v>34.704597159999999</v>
      </c>
      <c r="AA118" s="47"/>
      <c r="AB118" s="124">
        <f>AB119+AB188+AB195</f>
        <v>0</v>
      </c>
      <c r="AU118" s="18" t="s">
        <v>70</v>
      </c>
      <c r="AV118" s="18" t="s">
        <v>101</v>
      </c>
      <c r="BL118" s="125">
        <f>BL119+BL188+BL195</f>
        <v>0</v>
      </c>
    </row>
    <row r="119" spans="2:66" s="9" customFormat="1" ht="37.35" customHeight="1" x14ac:dyDescent="0.35">
      <c r="B119" s="126"/>
      <c r="C119" s="127"/>
      <c r="D119" s="128" t="s">
        <v>102</v>
      </c>
      <c r="E119" s="128"/>
      <c r="F119" s="128"/>
      <c r="G119" s="128"/>
      <c r="H119" s="128"/>
      <c r="I119" s="128"/>
      <c r="J119" s="128"/>
      <c r="K119" s="128"/>
      <c r="L119" s="128"/>
      <c r="M119" s="128"/>
      <c r="N119" s="208">
        <f>BL119</f>
        <v>0</v>
      </c>
      <c r="O119" s="209"/>
      <c r="P119" s="209"/>
      <c r="Q119" s="209"/>
      <c r="R119" s="155"/>
      <c r="S119" s="129"/>
      <c r="U119" s="130"/>
      <c r="V119" s="127"/>
      <c r="W119" s="127"/>
      <c r="X119" s="131">
        <f>X120+X133+X136+X186</f>
        <v>470.54846979999991</v>
      </c>
      <c r="Y119" s="127"/>
      <c r="Z119" s="131">
        <f>Z120+Z133+Z136+Z186</f>
        <v>34.702937159999998</v>
      </c>
      <c r="AA119" s="127"/>
      <c r="AB119" s="132">
        <f>AB120+AB133+AB136+AB186</f>
        <v>0</v>
      </c>
      <c r="AH119"/>
      <c r="AI119"/>
      <c r="AJ119"/>
      <c r="AK119"/>
      <c r="AL119"/>
      <c r="AM119"/>
      <c r="AS119" s="133" t="s">
        <v>77</v>
      </c>
      <c r="AU119" s="134" t="s">
        <v>70</v>
      </c>
      <c r="AV119" s="134" t="s">
        <v>71</v>
      </c>
      <c r="AZ119" s="133" t="s">
        <v>126</v>
      </c>
      <c r="BL119" s="135">
        <f>BL120+BL133+BL136+BL186</f>
        <v>0</v>
      </c>
    </row>
    <row r="120" spans="2:66" s="9" customFormat="1" ht="19.899999999999999" customHeight="1" x14ac:dyDescent="0.3">
      <c r="B120" s="126"/>
      <c r="C120" s="127"/>
      <c r="D120" s="136" t="s">
        <v>103</v>
      </c>
      <c r="E120" s="136"/>
      <c r="F120" s="136"/>
      <c r="G120" s="136"/>
      <c r="H120" s="136"/>
      <c r="I120" s="136"/>
      <c r="J120" s="136"/>
      <c r="K120" s="136"/>
      <c r="L120" s="136"/>
      <c r="M120" s="136"/>
      <c r="N120" s="240">
        <f>BL120</f>
        <v>0</v>
      </c>
      <c r="O120" s="241"/>
      <c r="P120" s="241"/>
      <c r="Q120" s="241"/>
      <c r="R120" s="163"/>
      <c r="S120" s="129"/>
      <c r="U120" s="130"/>
      <c r="V120" s="127"/>
      <c r="W120" s="127"/>
      <c r="X120" s="131">
        <f>SUM(X121:X132)</f>
        <v>365.08443679999993</v>
      </c>
      <c r="Y120" s="127"/>
      <c r="Z120" s="131">
        <f>SUM(Z121:Z132)</f>
        <v>15.84</v>
      </c>
      <c r="AA120" s="127"/>
      <c r="AB120" s="132">
        <f>SUM(AB121:AB132)</f>
        <v>0</v>
      </c>
      <c r="AH120"/>
      <c r="AI120"/>
      <c r="AJ120"/>
      <c r="AK120"/>
      <c r="AL120"/>
      <c r="AM120"/>
      <c r="AS120" s="133" t="s">
        <v>77</v>
      </c>
      <c r="AU120" s="134" t="s">
        <v>70</v>
      </c>
      <c r="AV120" s="134" t="s">
        <v>77</v>
      </c>
      <c r="AZ120" s="133" t="s">
        <v>126</v>
      </c>
      <c r="BL120" s="135">
        <f>SUM(BL121:BL132)</f>
        <v>0</v>
      </c>
    </row>
    <row r="121" spans="2:66" s="1" customFormat="1" ht="25.5" customHeight="1" x14ac:dyDescent="0.3">
      <c r="B121" s="137"/>
      <c r="C121" s="227" t="s">
        <v>77</v>
      </c>
      <c r="D121" s="227" t="s">
        <v>127</v>
      </c>
      <c r="E121" s="228" t="s">
        <v>128</v>
      </c>
      <c r="F121" s="238" t="s">
        <v>129</v>
      </c>
      <c r="G121" s="238"/>
      <c r="H121" s="238"/>
      <c r="I121" s="238"/>
      <c r="J121" s="229" t="s">
        <v>130</v>
      </c>
      <c r="K121" s="230">
        <v>82.5</v>
      </c>
      <c r="L121" s="239">
        <v>0</v>
      </c>
      <c r="M121" s="239"/>
      <c r="N121" s="239">
        <f t="shared" ref="N121:N132" si="0">ROUND(L121*K121,3)</f>
        <v>0</v>
      </c>
      <c r="O121" s="239"/>
      <c r="P121" s="239"/>
      <c r="Q121" s="239"/>
      <c r="R121" s="164"/>
      <c r="S121" s="138"/>
      <c r="U121" s="139" t="s">
        <v>5</v>
      </c>
      <c r="V121" s="40" t="s">
        <v>38</v>
      </c>
      <c r="W121" s="140">
        <v>2.5139999999999998</v>
      </c>
      <c r="X121" s="140">
        <f t="shared" ref="X121:X132" si="1">W121*K121</f>
        <v>207.40499999999997</v>
      </c>
      <c r="Y121" s="140">
        <v>0</v>
      </c>
      <c r="Z121" s="140">
        <f t="shared" ref="Z121:Z132" si="2">Y121*K121</f>
        <v>0</v>
      </c>
      <c r="AA121" s="140">
        <v>0</v>
      </c>
      <c r="AB121" s="141">
        <f t="shared" ref="AB121:AB132" si="3">AA121*K121</f>
        <v>0</v>
      </c>
      <c r="AH121"/>
      <c r="AI121"/>
      <c r="AJ121"/>
      <c r="AK121"/>
      <c r="AL121"/>
      <c r="AM121"/>
      <c r="AS121" s="18" t="s">
        <v>131</v>
      </c>
      <c r="AU121" s="18" t="s">
        <v>127</v>
      </c>
      <c r="AV121" s="18" t="s">
        <v>79</v>
      </c>
      <c r="AZ121" s="18" t="s">
        <v>126</v>
      </c>
      <c r="BF121" s="142">
        <f t="shared" ref="BF121:BF132" si="4">IF(V121="základná",N121,0)</f>
        <v>0</v>
      </c>
      <c r="BG121" s="142">
        <f t="shared" ref="BG121:BG132" si="5">IF(V121="znížená",N121,0)</f>
        <v>0</v>
      </c>
      <c r="BH121" s="142">
        <f t="shared" ref="BH121:BH132" si="6">IF(V121="zákl. prenesená",N121,0)</f>
        <v>0</v>
      </c>
      <c r="BI121" s="142">
        <f t="shared" ref="BI121:BI132" si="7">IF(V121="zníž. prenesená",N121,0)</f>
        <v>0</v>
      </c>
      <c r="BJ121" s="142">
        <f t="shared" ref="BJ121:BJ132" si="8">IF(V121="nulová",N121,0)</f>
        <v>0</v>
      </c>
      <c r="BK121" s="18" t="s">
        <v>79</v>
      </c>
      <c r="BL121" s="143">
        <f t="shared" ref="BL121:BL132" si="9">ROUND(L121*K121,3)</f>
        <v>0</v>
      </c>
      <c r="BM121" s="18" t="s">
        <v>131</v>
      </c>
      <c r="BN121" s="18" t="s">
        <v>276</v>
      </c>
    </row>
    <row r="122" spans="2:66" s="1" customFormat="1" ht="51" customHeight="1" x14ac:dyDescent="0.3">
      <c r="B122" s="137"/>
      <c r="C122" s="227" t="s">
        <v>79</v>
      </c>
      <c r="D122" s="227" t="s">
        <v>127</v>
      </c>
      <c r="E122" s="228" t="s">
        <v>132</v>
      </c>
      <c r="F122" s="238" t="s">
        <v>133</v>
      </c>
      <c r="G122" s="238"/>
      <c r="H122" s="238"/>
      <c r="I122" s="238"/>
      <c r="J122" s="229" t="s">
        <v>130</v>
      </c>
      <c r="K122" s="230">
        <v>24.75</v>
      </c>
      <c r="L122" s="239">
        <v>0</v>
      </c>
      <c r="M122" s="239"/>
      <c r="N122" s="239">
        <f t="shared" si="0"/>
        <v>0</v>
      </c>
      <c r="O122" s="239"/>
      <c r="P122" s="239"/>
      <c r="Q122" s="239"/>
      <c r="R122" s="164"/>
      <c r="S122" s="138"/>
      <c r="U122" s="139" t="s">
        <v>5</v>
      </c>
      <c r="V122" s="40" t="s">
        <v>38</v>
      </c>
      <c r="W122" s="140">
        <v>0.61299999999999999</v>
      </c>
      <c r="X122" s="140">
        <f t="shared" si="1"/>
        <v>15.171749999999999</v>
      </c>
      <c r="Y122" s="140">
        <v>0</v>
      </c>
      <c r="Z122" s="140">
        <f t="shared" si="2"/>
        <v>0</v>
      </c>
      <c r="AA122" s="140">
        <v>0</v>
      </c>
      <c r="AB122" s="141">
        <f t="shared" si="3"/>
        <v>0</v>
      </c>
      <c r="AH122"/>
      <c r="AI122"/>
      <c r="AJ122"/>
      <c r="AK122"/>
      <c r="AL122"/>
      <c r="AM122"/>
      <c r="AS122" s="18" t="s">
        <v>131</v>
      </c>
      <c r="AU122" s="18" t="s">
        <v>127</v>
      </c>
      <c r="AV122" s="18" t="s">
        <v>79</v>
      </c>
      <c r="AZ122" s="18" t="s">
        <v>126</v>
      </c>
      <c r="BF122" s="142">
        <f t="shared" si="4"/>
        <v>0</v>
      </c>
      <c r="BG122" s="142">
        <f t="shared" si="5"/>
        <v>0</v>
      </c>
      <c r="BH122" s="142">
        <f t="shared" si="6"/>
        <v>0</v>
      </c>
      <c r="BI122" s="142">
        <f t="shared" si="7"/>
        <v>0</v>
      </c>
      <c r="BJ122" s="142">
        <f t="shared" si="8"/>
        <v>0</v>
      </c>
      <c r="BK122" s="18" t="s">
        <v>79</v>
      </c>
      <c r="BL122" s="143">
        <f t="shared" si="9"/>
        <v>0</v>
      </c>
      <c r="BM122" s="18" t="s">
        <v>131</v>
      </c>
      <c r="BN122" s="18" t="s">
        <v>277</v>
      </c>
    </row>
    <row r="123" spans="2:66" s="1" customFormat="1" ht="25.5" customHeight="1" x14ac:dyDescent="0.3">
      <c r="B123" s="137"/>
      <c r="C123" s="227" t="s">
        <v>81</v>
      </c>
      <c r="D123" s="227" t="s">
        <v>127</v>
      </c>
      <c r="E123" s="228" t="s">
        <v>134</v>
      </c>
      <c r="F123" s="238" t="s">
        <v>135</v>
      </c>
      <c r="G123" s="238"/>
      <c r="H123" s="238"/>
      <c r="I123" s="238"/>
      <c r="J123" s="229" t="s">
        <v>130</v>
      </c>
      <c r="K123" s="230">
        <v>12.46</v>
      </c>
      <c r="L123" s="239">
        <v>0</v>
      </c>
      <c r="M123" s="239"/>
      <c r="N123" s="239">
        <f t="shared" si="0"/>
        <v>0</v>
      </c>
      <c r="O123" s="239"/>
      <c r="P123" s="239"/>
      <c r="Q123" s="239"/>
      <c r="R123" s="164"/>
      <c r="S123" s="138"/>
      <c r="U123" s="139" t="s">
        <v>5</v>
      </c>
      <c r="V123" s="40" t="s">
        <v>38</v>
      </c>
      <c r="W123" s="140">
        <v>2.9609999999999999</v>
      </c>
      <c r="X123" s="140">
        <f t="shared" si="1"/>
        <v>36.894060000000003</v>
      </c>
      <c r="Y123" s="140">
        <v>0</v>
      </c>
      <c r="Z123" s="140">
        <f t="shared" si="2"/>
        <v>0</v>
      </c>
      <c r="AA123" s="140">
        <v>0</v>
      </c>
      <c r="AB123" s="141">
        <f t="shared" si="3"/>
        <v>0</v>
      </c>
      <c r="AH123"/>
      <c r="AI123"/>
      <c r="AJ123"/>
      <c r="AK123"/>
      <c r="AL123"/>
      <c r="AM123"/>
      <c r="AS123" s="18" t="s">
        <v>131</v>
      </c>
      <c r="AU123" s="18" t="s">
        <v>127</v>
      </c>
      <c r="AV123" s="18" t="s">
        <v>79</v>
      </c>
      <c r="AZ123" s="18" t="s">
        <v>126</v>
      </c>
      <c r="BF123" s="142">
        <f t="shared" si="4"/>
        <v>0</v>
      </c>
      <c r="BG123" s="142">
        <f t="shared" si="5"/>
        <v>0</v>
      </c>
      <c r="BH123" s="142">
        <f t="shared" si="6"/>
        <v>0</v>
      </c>
      <c r="BI123" s="142">
        <f t="shared" si="7"/>
        <v>0</v>
      </c>
      <c r="BJ123" s="142">
        <f t="shared" si="8"/>
        <v>0</v>
      </c>
      <c r="BK123" s="18" t="s">
        <v>79</v>
      </c>
      <c r="BL123" s="143">
        <f t="shared" si="9"/>
        <v>0</v>
      </c>
      <c r="BM123" s="18" t="s">
        <v>131</v>
      </c>
      <c r="BN123" s="18" t="s">
        <v>278</v>
      </c>
    </row>
    <row r="124" spans="2:66" s="1" customFormat="1" ht="25.5" customHeight="1" x14ac:dyDescent="0.3">
      <c r="B124" s="137"/>
      <c r="C124" s="227" t="s">
        <v>131</v>
      </c>
      <c r="D124" s="227" t="s">
        <v>127</v>
      </c>
      <c r="E124" s="228" t="s">
        <v>136</v>
      </c>
      <c r="F124" s="238" t="s">
        <v>137</v>
      </c>
      <c r="G124" s="238"/>
      <c r="H124" s="238"/>
      <c r="I124" s="238"/>
      <c r="J124" s="229" t="s">
        <v>130</v>
      </c>
      <c r="K124" s="230">
        <v>3.738</v>
      </c>
      <c r="L124" s="239">
        <v>0</v>
      </c>
      <c r="M124" s="239"/>
      <c r="N124" s="239">
        <f t="shared" si="0"/>
        <v>0</v>
      </c>
      <c r="O124" s="239"/>
      <c r="P124" s="239"/>
      <c r="Q124" s="239"/>
      <c r="R124" s="164"/>
      <c r="S124" s="138"/>
      <c r="U124" s="139" t="s">
        <v>5</v>
      </c>
      <c r="V124" s="40" t="s">
        <v>38</v>
      </c>
      <c r="W124" s="140">
        <v>0.44700000000000001</v>
      </c>
      <c r="X124" s="140">
        <f t="shared" si="1"/>
        <v>1.6708860000000001</v>
      </c>
      <c r="Y124" s="140">
        <v>0</v>
      </c>
      <c r="Z124" s="140">
        <f t="shared" si="2"/>
        <v>0</v>
      </c>
      <c r="AA124" s="140">
        <v>0</v>
      </c>
      <c r="AB124" s="141">
        <f t="shared" si="3"/>
        <v>0</v>
      </c>
      <c r="AH124"/>
      <c r="AI124"/>
      <c r="AJ124"/>
      <c r="AK124"/>
      <c r="AL124"/>
      <c r="AM124"/>
      <c r="AS124" s="18" t="s">
        <v>131</v>
      </c>
      <c r="AU124" s="18" t="s">
        <v>127</v>
      </c>
      <c r="AV124" s="18" t="s">
        <v>79</v>
      </c>
      <c r="AZ124" s="18" t="s">
        <v>126</v>
      </c>
      <c r="BF124" s="142">
        <f t="shared" si="4"/>
        <v>0</v>
      </c>
      <c r="BG124" s="142">
        <f t="shared" si="5"/>
        <v>0</v>
      </c>
      <c r="BH124" s="142">
        <f t="shared" si="6"/>
        <v>0</v>
      </c>
      <c r="BI124" s="142">
        <f t="shared" si="7"/>
        <v>0</v>
      </c>
      <c r="BJ124" s="142">
        <f t="shared" si="8"/>
        <v>0</v>
      </c>
      <c r="BK124" s="18" t="s">
        <v>79</v>
      </c>
      <c r="BL124" s="143">
        <f t="shared" si="9"/>
        <v>0</v>
      </c>
      <c r="BM124" s="18" t="s">
        <v>131</v>
      </c>
      <c r="BN124" s="18" t="s">
        <v>279</v>
      </c>
    </row>
    <row r="125" spans="2:66" s="1" customFormat="1" ht="38.25" customHeight="1" x14ac:dyDescent="0.3">
      <c r="B125" s="137"/>
      <c r="C125" s="227" t="s">
        <v>138</v>
      </c>
      <c r="D125" s="227" t="s">
        <v>127</v>
      </c>
      <c r="E125" s="228" t="s">
        <v>139</v>
      </c>
      <c r="F125" s="238" t="s">
        <v>140</v>
      </c>
      <c r="G125" s="238"/>
      <c r="H125" s="238"/>
      <c r="I125" s="238"/>
      <c r="J125" s="229" t="s">
        <v>130</v>
      </c>
      <c r="K125" s="230">
        <v>12.46</v>
      </c>
      <c r="L125" s="239">
        <v>0</v>
      </c>
      <c r="M125" s="239"/>
      <c r="N125" s="239">
        <f t="shared" si="0"/>
        <v>0</v>
      </c>
      <c r="O125" s="239"/>
      <c r="P125" s="239"/>
      <c r="Q125" s="239"/>
      <c r="R125" s="164"/>
      <c r="S125" s="138"/>
      <c r="U125" s="139" t="s">
        <v>5</v>
      </c>
      <c r="V125" s="40" t="s">
        <v>38</v>
      </c>
      <c r="W125" s="140">
        <v>7.0999999999999994E-2</v>
      </c>
      <c r="X125" s="140">
        <f t="shared" si="1"/>
        <v>0.88466</v>
      </c>
      <c r="Y125" s="140">
        <v>0</v>
      </c>
      <c r="Z125" s="140">
        <f t="shared" si="2"/>
        <v>0</v>
      </c>
      <c r="AA125" s="140">
        <v>0</v>
      </c>
      <c r="AB125" s="141">
        <f t="shared" si="3"/>
        <v>0</v>
      </c>
      <c r="AH125"/>
      <c r="AI125"/>
      <c r="AJ125"/>
      <c r="AK125"/>
      <c r="AL125"/>
      <c r="AM125"/>
      <c r="AS125" s="18" t="s">
        <v>131</v>
      </c>
      <c r="AU125" s="18" t="s">
        <v>127</v>
      </c>
      <c r="AV125" s="18" t="s">
        <v>79</v>
      </c>
      <c r="AZ125" s="18" t="s">
        <v>126</v>
      </c>
      <c r="BF125" s="142">
        <f t="shared" si="4"/>
        <v>0</v>
      </c>
      <c r="BG125" s="142">
        <f t="shared" si="5"/>
        <v>0</v>
      </c>
      <c r="BH125" s="142">
        <f t="shared" si="6"/>
        <v>0</v>
      </c>
      <c r="BI125" s="142">
        <f t="shared" si="7"/>
        <v>0</v>
      </c>
      <c r="BJ125" s="142">
        <f t="shared" si="8"/>
        <v>0</v>
      </c>
      <c r="BK125" s="18" t="s">
        <v>79</v>
      </c>
      <c r="BL125" s="143">
        <f t="shared" si="9"/>
        <v>0</v>
      </c>
      <c r="BM125" s="18" t="s">
        <v>131</v>
      </c>
      <c r="BN125" s="18" t="s">
        <v>280</v>
      </c>
    </row>
    <row r="126" spans="2:66" s="1" customFormat="1" ht="51" customHeight="1" x14ac:dyDescent="0.3">
      <c r="B126" s="137"/>
      <c r="C126" s="227" t="s">
        <v>141</v>
      </c>
      <c r="D126" s="227" t="s">
        <v>127</v>
      </c>
      <c r="E126" s="228" t="s">
        <v>142</v>
      </c>
      <c r="F126" s="238" t="s">
        <v>143</v>
      </c>
      <c r="G126" s="238"/>
      <c r="H126" s="238"/>
      <c r="I126" s="238"/>
      <c r="J126" s="229" t="s">
        <v>130</v>
      </c>
      <c r="K126" s="230">
        <v>49.84</v>
      </c>
      <c r="L126" s="239">
        <v>0</v>
      </c>
      <c r="M126" s="239"/>
      <c r="N126" s="239">
        <f t="shared" si="0"/>
        <v>0</v>
      </c>
      <c r="O126" s="239"/>
      <c r="P126" s="239"/>
      <c r="Q126" s="239"/>
      <c r="R126" s="164"/>
      <c r="S126" s="138"/>
      <c r="U126" s="139" t="s">
        <v>5</v>
      </c>
      <c r="V126" s="40" t="s">
        <v>38</v>
      </c>
      <c r="W126" s="140">
        <v>7.3699999999999998E-3</v>
      </c>
      <c r="X126" s="140">
        <f t="shared" si="1"/>
        <v>0.3673208</v>
      </c>
      <c r="Y126" s="140">
        <v>0</v>
      </c>
      <c r="Z126" s="140">
        <f t="shared" si="2"/>
        <v>0</v>
      </c>
      <c r="AA126" s="140">
        <v>0</v>
      </c>
      <c r="AB126" s="141">
        <f t="shared" si="3"/>
        <v>0</v>
      </c>
      <c r="AH126"/>
      <c r="AI126"/>
      <c r="AJ126"/>
      <c r="AK126"/>
      <c r="AL126"/>
      <c r="AM126"/>
      <c r="AS126" s="18" t="s">
        <v>131</v>
      </c>
      <c r="AU126" s="18" t="s">
        <v>127</v>
      </c>
      <c r="AV126" s="18" t="s">
        <v>79</v>
      </c>
      <c r="AZ126" s="18" t="s">
        <v>126</v>
      </c>
      <c r="BF126" s="142">
        <f t="shared" si="4"/>
        <v>0</v>
      </c>
      <c r="BG126" s="142">
        <f t="shared" si="5"/>
        <v>0</v>
      </c>
      <c r="BH126" s="142">
        <f t="shared" si="6"/>
        <v>0</v>
      </c>
      <c r="BI126" s="142">
        <f t="shared" si="7"/>
        <v>0</v>
      </c>
      <c r="BJ126" s="142">
        <f t="shared" si="8"/>
        <v>0</v>
      </c>
      <c r="BK126" s="18" t="s">
        <v>79</v>
      </c>
      <c r="BL126" s="143">
        <f t="shared" si="9"/>
        <v>0</v>
      </c>
      <c r="BM126" s="18" t="s">
        <v>131</v>
      </c>
      <c r="BN126" s="18" t="s">
        <v>281</v>
      </c>
    </row>
    <row r="127" spans="2:66" s="1" customFormat="1" ht="16.5" customHeight="1" x14ac:dyDescent="0.3">
      <c r="B127" s="137"/>
      <c r="C127" s="227" t="s">
        <v>144</v>
      </c>
      <c r="D127" s="227" t="s">
        <v>127</v>
      </c>
      <c r="E127" s="228" t="s">
        <v>145</v>
      </c>
      <c r="F127" s="238" t="s">
        <v>146</v>
      </c>
      <c r="G127" s="238"/>
      <c r="H127" s="238"/>
      <c r="I127" s="238"/>
      <c r="J127" s="229" t="s">
        <v>130</v>
      </c>
      <c r="K127" s="230">
        <v>12.46</v>
      </c>
      <c r="L127" s="239">
        <v>0</v>
      </c>
      <c r="M127" s="239"/>
      <c r="N127" s="239">
        <f t="shared" si="0"/>
        <v>0</v>
      </c>
      <c r="O127" s="239"/>
      <c r="P127" s="239"/>
      <c r="Q127" s="239"/>
      <c r="R127" s="164"/>
      <c r="S127" s="138"/>
      <c r="U127" s="139" t="s">
        <v>5</v>
      </c>
      <c r="V127" s="40" t="s">
        <v>38</v>
      </c>
      <c r="W127" s="140">
        <v>0.83199999999999996</v>
      </c>
      <c r="X127" s="140">
        <f t="shared" si="1"/>
        <v>10.366720000000001</v>
      </c>
      <c r="Y127" s="140">
        <v>0</v>
      </c>
      <c r="Z127" s="140">
        <f t="shared" si="2"/>
        <v>0</v>
      </c>
      <c r="AA127" s="140">
        <v>0</v>
      </c>
      <c r="AB127" s="141">
        <f t="shared" si="3"/>
        <v>0</v>
      </c>
      <c r="AH127"/>
      <c r="AI127"/>
      <c r="AJ127"/>
      <c r="AK127"/>
      <c r="AL127"/>
      <c r="AM127"/>
      <c r="AS127" s="18" t="s">
        <v>131</v>
      </c>
      <c r="AU127" s="18" t="s">
        <v>127</v>
      </c>
      <c r="AV127" s="18" t="s">
        <v>79</v>
      </c>
      <c r="AZ127" s="18" t="s">
        <v>126</v>
      </c>
      <c r="BF127" s="142">
        <f t="shared" si="4"/>
        <v>0</v>
      </c>
      <c r="BG127" s="142">
        <f t="shared" si="5"/>
        <v>0</v>
      </c>
      <c r="BH127" s="142">
        <f t="shared" si="6"/>
        <v>0</v>
      </c>
      <c r="BI127" s="142">
        <f t="shared" si="7"/>
        <v>0</v>
      </c>
      <c r="BJ127" s="142">
        <f t="shared" si="8"/>
        <v>0</v>
      </c>
      <c r="BK127" s="18" t="s">
        <v>79</v>
      </c>
      <c r="BL127" s="143">
        <f t="shared" si="9"/>
        <v>0</v>
      </c>
      <c r="BM127" s="18" t="s">
        <v>131</v>
      </c>
      <c r="BN127" s="18" t="s">
        <v>282</v>
      </c>
    </row>
    <row r="128" spans="2:66" s="1" customFormat="1" ht="16.5" customHeight="1" x14ac:dyDescent="0.3">
      <c r="B128" s="137"/>
      <c r="C128" s="227" t="s">
        <v>147</v>
      </c>
      <c r="D128" s="227" t="s">
        <v>127</v>
      </c>
      <c r="E128" s="228" t="s">
        <v>148</v>
      </c>
      <c r="F128" s="238" t="s">
        <v>149</v>
      </c>
      <c r="G128" s="238"/>
      <c r="H128" s="238"/>
      <c r="I128" s="238"/>
      <c r="J128" s="229" t="s">
        <v>130</v>
      </c>
      <c r="K128" s="230">
        <v>12.46</v>
      </c>
      <c r="L128" s="239">
        <v>0</v>
      </c>
      <c r="M128" s="239"/>
      <c r="N128" s="239">
        <f t="shared" si="0"/>
        <v>0</v>
      </c>
      <c r="O128" s="239"/>
      <c r="P128" s="239"/>
      <c r="Q128" s="239"/>
      <c r="R128" s="164"/>
      <c r="S128" s="138"/>
      <c r="U128" s="139" t="s">
        <v>5</v>
      </c>
      <c r="V128" s="40" t="s">
        <v>38</v>
      </c>
      <c r="W128" s="140">
        <v>8.9999999999999993E-3</v>
      </c>
      <c r="X128" s="140">
        <f t="shared" si="1"/>
        <v>0.11214</v>
      </c>
      <c r="Y128" s="140">
        <v>0</v>
      </c>
      <c r="Z128" s="140">
        <f t="shared" si="2"/>
        <v>0</v>
      </c>
      <c r="AA128" s="140">
        <v>0</v>
      </c>
      <c r="AB128" s="141">
        <f t="shared" si="3"/>
        <v>0</v>
      </c>
      <c r="AH128"/>
      <c r="AI128"/>
      <c r="AJ128"/>
      <c r="AK128"/>
      <c r="AL128"/>
      <c r="AM128"/>
      <c r="AS128" s="18" t="s">
        <v>131</v>
      </c>
      <c r="AU128" s="18" t="s">
        <v>127</v>
      </c>
      <c r="AV128" s="18" t="s">
        <v>79</v>
      </c>
      <c r="AZ128" s="18" t="s">
        <v>126</v>
      </c>
      <c r="BF128" s="142">
        <f t="shared" si="4"/>
        <v>0</v>
      </c>
      <c r="BG128" s="142">
        <f t="shared" si="5"/>
        <v>0</v>
      </c>
      <c r="BH128" s="142">
        <f t="shared" si="6"/>
        <v>0</v>
      </c>
      <c r="BI128" s="142">
        <f t="shared" si="7"/>
        <v>0</v>
      </c>
      <c r="BJ128" s="142">
        <f t="shared" si="8"/>
        <v>0</v>
      </c>
      <c r="BK128" s="18" t="s">
        <v>79</v>
      </c>
      <c r="BL128" s="143">
        <f t="shared" si="9"/>
        <v>0</v>
      </c>
      <c r="BM128" s="18" t="s">
        <v>131</v>
      </c>
      <c r="BN128" s="18" t="s">
        <v>283</v>
      </c>
    </row>
    <row r="129" spans="2:66" s="1" customFormat="1" ht="25.5" customHeight="1" x14ac:dyDescent="0.3">
      <c r="B129" s="137"/>
      <c r="C129" s="227" t="s">
        <v>150</v>
      </c>
      <c r="D129" s="227" t="s">
        <v>127</v>
      </c>
      <c r="E129" s="228" t="s">
        <v>151</v>
      </c>
      <c r="F129" s="238" t="s">
        <v>152</v>
      </c>
      <c r="G129" s="238"/>
      <c r="H129" s="238"/>
      <c r="I129" s="238"/>
      <c r="J129" s="229" t="s">
        <v>153</v>
      </c>
      <c r="K129" s="230">
        <v>19.940000000000001</v>
      </c>
      <c r="L129" s="239">
        <v>0</v>
      </c>
      <c r="M129" s="239"/>
      <c r="N129" s="239">
        <f t="shared" si="0"/>
        <v>0</v>
      </c>
      <c r="O129" s="239"/>
      <c r="P129" s="239"/>
      <c r="Q129" s="239"/>
      <c r="R129" s="164"/>
      <c r="S129" s="138"/>
      <c r="U129" s="139" t="s">
        <v>5</v>
      </c>
      <c r="V129" s="40" t="s">
        <v>38</v>
      </c>
      <c r="W129" s="140">
        <v>0</v>
      </c>
      <c r="X129" s="140">
        <f t="shared" si="1"/>
        <v>0</v>
      </c>
      <c r="Y129" s="140">
        <v>0</v>
      </c>
      <c r="Z129" s="140">
        <f t="shared" si="2"/>
        <v>0</v>
      </c>
      <c r="AA129" s="140">
        <v>0</v>
      </c>
      <c r="AB129" s="141">
        <f t="shared" si="3"/>
        <v>0</v>
      </c>
      <c r="AH129"/>
      <c r="AI129"/>
      <c r="AJ129"/>
      <c r="AK129"/>
      <c r="AL129"/>
      <c r="AM129"/>
      <c r="AS129" s="18" t="s">
        <v>131</v>
      </c>
      <c r="AU129" s="18" t="s">
        <v>127</v>
      </c>
      <c r="AV129" s="18" t="s">
        <v>79</v>
      </c>
      <c r="AZ129" s="18" t="s">
        <v>126</v>
      </c>
      <c r="BF129" s="142">
        <f t="shared" si="4"/>
        <v>0</v>
      </c>
      <c r="BG129" s="142">
        <f t="shared" si="5"/>
        <v>0</v>
      </c>
      <c r="BH129" s="142">
        <f t="shared" si="6"/>
        <v>0</v>
      </c>
      <c r="BI129" s="142">
        <f t="shared" si="7"/>
        <v>0</v>
      </c>
      <c r="BJ129" s="142">
        <f t="shared" si="8"/>
        <v>0</v>
      </c>
      <c r="BK129" s="18" t="s">
        <v>79</v>
      </c>
      <c r="BL129" s="143">
        <f t="shared" si="9"/>
        <v>0</v>
      </c>
      <c r="BM129" s="18" t="s">
        <v>131</v>
      </c>
      <c r="BN129" s="18" t="s">
        <v>284</v>
      </c>
    </row>
    <row r="130" spans="2:66" s="1" customFormat="1" ht="25.5" customHeight="1" x14ac:dyDescent="0.3">
      <c r="B130" s="137"/>
      <c r="C130" s="227" t="s">
        <v>154</v>
      </c>
      <c r="D130" s="227" t="s">
        <v>127</v>
      </c>
      <c r="E130" s="228" t="s">
        <v>155</v>
      </c>
      <c r="F130" s="238" t="s">
        <v>285</v>
      </c>
      <c r="G130" s="238"/>
      <c r="H130" s="238"/>
      <c r="I130" s="238"/>
      <c r="J130" s="229" t="s">
        <v>130</v>
      </c>
      <c r="K130" s="230">
        <v>66</v>
      </c>
      <c r="L130" s="239">
        <v>0</v>
      </c>
      <c r="M130" s="239"/>
      <c r="N130" s="239">
        <f t="shared" si="0"/>
        <v>0</v>
      </c>
      <c r="O130" s="239"/>
      <c r="P130" s="239"/>
      <c r="Q130" s="239"/>
      <c r="R130" s="164"/>
      <c r="S130" s="138"/>
      <c r="U130" s="139" t="s">
        <v>5</v>
      </c>
      <c r="V130" s="40" t="s">
        <v>38</v>
      </c>
      <c r="W130" s="140">
        <v>1.1719999999999999</v>
      </c>
      <c r="X130" s="140">
        <f t="shared" si="1"/>
        <v>77.35199999999999</v>
      </c>
      <c r="Y130" s="140">
        <v>0</v>
      </c>
      <c r="Z130" s="140">
        <f t="shared" si="2"/>
        <v>0</v>
      </c>
      <c r="AA130" s="140">
        <v>0</v>
      </c>
      <c r="AB130" s="141">
        <f t="shared" si="3"/>
        <v>0</v>
      </c>
      <c r="AH130"/>
      <c r="AI130"/>
      <c r="AJ130"/>
      <c r="AK130"/>
      <c r="AL130"/>
      <c r="AM130"/>
      <c r="AS130" s="18" t="s">
        <v>131</v>
      </c>
      <c r="AU130" s="18" t="s">
        <v>127</v>
      </c>
      <c r="AV130" s="18" t="s">
        <v>79</v>
      </c>
      <c r="AZ130" s="18" t="s">
        <v>126</v>
      </c>
      <c r="BF130" s="142">
        <f t="shared" si="4"/>
        <v>0</v>
      </c>
      <c r="BG130" s="142">
        <f t="shared" si="5"/>
        <v>0</v>
      </c>
      <c r="BH130" s="142">
        <f t="shared" si="6"/>
        <v>0</v>
      </c>
      <c r="BI130" s="142">
        <f t="shared" si="7"/>
        <v>0</v>
      </c>
      <c r="BJ130" s="142">
        <f t="shared" si="8"/>
        <v>0</v>
      </c>
      <c r="BK130" s="18" t="s">
        <v>79</v>
      </c>
      <c r="BL130" s="143">
        <f t="shared" si="9"/>
        <v>0</v>
      </c>
      <c r="BM130" s="18" t="s">
        <v>131</v>
      </c>
      <c r="BN130" s="18" t="s">
        <v>286</v>
      </c>
    </row>
    <row r="131" spans="2:66" s="1" customFormat="1" ht="25.5" customHeight="1" x14ac:dyDescent="0.3">
      <c r="B131" s="137"/>
      <c r="C131" s="227" t="s">
        <v>156</v>
      </c>
      <c r="D131" s="227" t="s">
        <v>127</v>
      </c>
      <c r="E131" s="228" t="s">
        <v>157</v>
      </c>
      <c r="F131" s="238" t="s">
        <v>158</v>
      </c>
      <c r="G131" s="238"/>
      <c r="H131" s="238"/>
      <c r="I131" s="238"/>
      <c r="J131" s="229" t="s">
        <v>130</v>
      </c>
      <c r="K131" s="230">
        <v>9.9</v>
      </c>
      <c r="L131" s="239">
        <v>0</v>
      </c>
      <c r="M131" s="239"/>
      <c r="N131" s="239">
        <f t="shared" si="0"/>
        <v>0</v>
      </c>
      <c r="O131" s="239"/>
      <c r="P131" s="239"/>
      <c r="Q131" s="239"/>
      <c r="R131" s="164"/>
      <c r="S131" s="138"/>
      <c r="U131" s="139" t="s">
        <v>5</v>
      </c>
      <c r="V131" s="40" t="s">
        <v>38</v>
      </c>
      <c r="W131" s="140">
        <v>1.5009999999999999</v>
      </c>
      <c r="X131" s="140">
        <f t="shared" si="1"/>
        <v>14.8599</v>
      </c>
      <c r="Y131" s="140">
        <v>0</v>
      </c>
      <c r="Z131" s="140">
        <f t="shared" si="2"/>
        <v>0</v>
      </c>
      <c r="AA131" s="140">
        <v>0</v>
      </c>
      <c r="AB131" s="141">
        <f t="shared" si="3"/>
        <v>0</v>
      </c>
      <c r="AH131"/>
      <c r="AI131"/>
      <c r="AJ131"/>
      <c r="AK131"/>
      <c r="AL131"/>
      <c r="AM131"/>
      <c r="AS131" s="18" t="s">
        <v>131</v>
      </c>
      <c r="AU131" s="18" t="s">
        <v>127</v>
      </c>
      <c r="AV131" s="18" t="s">
        <v>79</v>
      </c>
      <c r="AZ131" s="18" t="s">
        <v>126</v>
      </c>
      <c r="BF131" s="142">
        <f t="shared" si="4"/>
        <v>0</v>
      </c>
      <c r="BG131" s="142">
        <f t="shared" si="5"/>
        <v>0</v>
      </c>
      <c r="BH131" s="142">
        <f t="shared" si="6"/>
        <v>0</v>
      </c>
      <c r="BI131" s="142">
        <f t="shared" si="7"/>
        <v>0</v>
      </c>
      <c r="BJ131" s="142">
        <f t="shared" si="8"/>
        <v>0</v>
      </c>
      <c r="BK131" s="18" t="s">
        <v>79</v>
      </c>
      <c r="BL131" s="143">
        <f t="shared" si="9"/>
        <v>0</v>
      </c>
      <c r="BM131" s="18" t="s">
        <v>131</v>
      </c>
      <c r="BN131" s="18" t="s">
        <v>287</v>
      </c>
    </row>
    <row r="132" spans="2:66" s="1" customFormat="1" ht="25.5" customHeight="1" x14ac:dyDescent="0.3">
      <c r="B132" s="137"/>
      <c r="C132" s="242" t="s">
        <v>159</v>
      </c>
      <c r="D132" s="242" t="s">
        <v>160</v>
      </c>
      <c r="E132" s="243" t="s">
        <v>161</v>
      </c>
      <c r="F132" s="244" t="s">
        <v>162</v>
      </c>
      <c r="G132" s="244"/>
      <c r="H132" s="244"/>
      <c r="I132" s="244"/>
      <c r="J132" s="245" t="s">
        <v>153</v>
      </c>
      <c r="K132" s="246">
        <v>15.84</v>
      </c>
      <c r="L132" s="239">
        <v>0</v>
      </c>
      <c r="M132" s="239"/>
      <c r="N132" s="247">
        <f t="shared" si="0"/>
        <v>0</v>
      </c>
      <c r="O132" s="239"/>
      <c r="P132" s="239"/>
      <c r="Q132" s="239"/>
      <c r="R132" s="164"/>
      <c r="S132" s="138"/>
      <c r="U132" s="139" t="s">
        <v>5</v>
      </c>
      <c r="V132" s="40" t="s">
        <v>38</v>
      </c>
      <c r="W132" s="140">
        <v>0</v>
      </c>
      <c r="X132" s="140">
        <f t="shared" si="1"/>
        <v>0</v>
      </c>
      <c r="Y132" s="140">
        <v>1</v>
      </c>
      <c r="Z132" s="140">
        <f t="shared" si="2"/>
        <v>15.84</v>
      </c>
      <c r="AA132" s="140">
        <v>0</v>
      </c>
      <c r="AB132" s="141">
        <f t="shared" si="3"/>
        <v>0</v>
      </c>
      <c r="AH132"/>
      <c r="AI132"/>
      <c r="AJ132"/>
      <c r="AK132"/>
      <c r="AL132"/>
      <c r="AM132"/>
      <c r="AS132" s="18" t="s">
        <v>147</v>
      </c>
      <c r="AU132" s="18" t="s">
        <v>160</v>
      </c>
      <c r="AV132" s="18" t="s">
        <v>79</v>
      </c>
      <c r="AZ132" s="18" t="s">
        <v>126</v>
      </c>
      <c r="BF132" s="142">
        <f t="shared" si="4"/>
        <v>0</v>
      </c>
      <c r="BG132" s="142">
        <f t="shared" si="5"/>
        <v>0</v>
      </c>
      <c r="BH132" s="142">
        <f t="shared" si="6"/>
        <v>0</v>
      </c>
      <c r="BI132" s="142">
        <f t="shared" si="7"/>
        <v>0</v>
      </c>
      <c r="BJ132" s="142">
        <f t="shared" si="8"/>
        <v>0</v>
      </c>
      <c r="BK132" s="18" t="s">
        <v>79</v>
      </c>
      <c r="BL132" s="143">
        <f t="shared" si="9"/>
        <v>0</v>
      </c>
      <c r="BM132" s="18" t="s">
        <v>131</v>
      </c>
      <c r="BN132" s="18" t="s">
        <v>288</v>
      </c>
    </row>
    <row r="133" spans="2:66" s="9" customFormat="1" ht="29.85" customHeight="1" x14ac:dyDescent="0.3">
      <c r="B133" s="126"/>
      <c r="C133" s="127"/>
      <c r="D133" s="136" t="s">
        <v>104</v>
      </c>
      <c r="E133" s="136"/>
      <c r="F133" s="136"/>
      <c r="G133" s="136"/>
      <c r="H133" s="136"/>
      <c r="I133" s="136"/>
      <c r="J133" s="136"/>
      <c r="K133" s="136"/>
      <c r="L133" s="136"/>
      <c r="M133" s="136"/>
      <c r="N133" s="240">
        <f>BL133</f>
        <v>0</v>
      </c>
      <c r="O133" s="241"/>
      <c r="P133" s="241"/>
      <c r="Q133" s="241"/>
      <c r="R133" s="163"/>
      <c r="S133" s="129"/>
      <c r="U133" s="130"/>
      <c r="V133" s="127"/>
      <c r="W133" s="127"/>
      <c r="X133" s="131">
        <f>SUM(X134:X135)</f>
        <v>12.044084999999999</v>
      </c>
      <c r="Y133" s="127"/>
      <c r="Z133" s="131">
        <f>SUM(Z134:Z135)</f>
        <v>14.693237699999999</v>
      </c>
      <c r="AA133" s="127"/>
      <c r="AB133" s="132">
        <f>SUM(AB134:AB135)</f>
        <v>0</v>
      </c>
      <c r="AH133"/>
      <c r="AI133"/>
      <c r="AJ133"/>
      <c r="AK133"/>
      <c r="AL133"/>
      <c r="AM133"/>
      <c r="AS133" s="133" t="s">
        <v>77</v>
      </c>
      <c r="AU133" s="134" t="s">
        <v>70</v>
      </c>
      <c r="AV133" s="134" t="s">
        <v>77</v>
      </c>
      <c r="AZ133" s="133" t="s">
        <v>126</v>
      </c>
      <c r="BL133" s="135">
        <f>SUM(BL134:BL135)</f>
        <v>0</v>
      </c>
    </row>
    <row r="134" spans="2:66" s="1" customFormat="1" ht="38.25" customHeight="1" x14ac:dyDescent="0.3">
      <c r="B134" s="137"/>
      <c r="C134" s="227" t="s">
        <v>163</v>
      </c>
      <c r="D134" s="227" t="s">
        <v>127</v>
      </c>
      <c r="E134" s="228" t="s">
        <v>164</v>
      </c>
      <c r="F134" s="238" t="s">
        <v>165</v>
      </c>
      <c r="G134" s="238"/>
      <c r="H134" s="238"/>
      <c r="I134" s="238"/>
      <c r="J134" s="229" t="s">
        <v>130</v>
      </c>
      <c r="K134" s="230">
        <v>6.6</v>
      </c>
      <c r="L134" s="239">
        <v>0</v>
      </c>
      <c r="M134" s="239"/>
      <c r="N134" s="239">
        <f>ROUND(L134*K134,3)</f>
        <v>0</v>
      </c>
      <c r="O134" s="239"/>
      <c r="P134" s="239"/>
      <c r="Q134" s="239"/>
      <c r="R134" s="164"/>
      <c r="S134" s="138"/>
      <c r="U134" s="139" t="s">
        <v>5</v>
      </c>
      <c r="V134" s="40" t="s">
        <v>38</v>
      </c>
      <c r="W134" s="140">
        <v>1.603</v>
      </c>
      <c r="X134" s="140">
        <f>W134*K134</f>
        <v>10.579799999999999</v>
      </c>
      <c r="Y134" s="140">
        <v>1.8907700000000001</v>
      </c>
      <c r="Z134" s="140">
        <f>Y134*K134</f>
        <v>12.479082</v>
      </c>
      <c r="AA134" s="140">
        <v>0</v>
      </c>
      <c r="AB134" s="141">
        <f>AA134*K134</f>
        <v>0</v>
      </c>
      <c r="AH134"/>
      <c r="AI134"/>
      <c r="AJ134"/>
      <c r="AK134"/>
      <c r="AL134"/>
      <c r="AM134"/>
      <c r="AS134" s="18" t="s">
        <v>131</v>
      </c>
      <c r="AU134" s="18" t="s">
        <v>127</v>
      </c>
      <c r="AV134" s="18" t="s">
        <v>79</v>
      </c>
      <c r="AZ134" s="18" t="s">
        <v>126</v>
      </c>
      <c r="BF134" s="142">
        <f>IF(V134="základná",N134,0)</f>
        <v>0</v>
      </c>
      <c r="BG134" s="142">
        <f>IF(V134="znížená",N134,0)</f>
        <v>0</v>
      </c>
      <c r="BH134" s="142">
        <f>IF(V134="zákl. prenesená",N134,0)</f>
        <v>0</v>
      </c>
      <c r="BI134" s="142">
        <f>IF(V134="zníž. prenesená",N134,0)</f>
        <v>0</v>
      </c>
      <c r="BJ134" s="142">
        <f>IF(V134="nulová",N134,0)</f>
        <v>0</v>
      </c>
      <c r="BK134" s="18" t="s">
        <v>79</v>
      </c>
      <c r="BL134" s="143">
        <f>ROUND(L134*K134,3)</f>
        <v>0</v>
      </c>
      <c r="BM134" s="18" t="s">
        <v>131</v>
      </c>
      <c r="BN134" s="18" t="s">
        <v>289</v>
      </c>
    </row>
    <row r="135" spans="2:66" s="1" customFormat="1" ht="25.5" customHeight="1" x14ac:dyDescent="0.3">
      <c r="B135" s="137"/>
      <c r="C135" s="227" t="s">
        <v>166</v>
      </c>
      <c r="D135" s="227" t="s">
        <v>127</v>
      </c>
      <c r="E135" s="228" t="s">
        <v>167</v>
      </c>
      <c r="F135" s="238" t="s">
        <v>168</v>
      </c>
      <c r="G135" s="238"/>
      <c r="H135" s="238"/>
      <c r="I135" s="238"/>
      <c r="J135" s="229" t="s">
        <v>130</v>
      </c>
      <c r="K135" s="230">
        <v>1.0049999999999999</v>
      </c>
      <c r="L135" s="239">
        <v>0</v>
      </c>
      <c r="M135" s="239"/>
      <c r="N135" s="239">
        <f>ROUND(L135*K135,3)</f>
        <v>0</v>
      </c>
      <c r="O135" s="239"/>
      <c r="P135" s="239"/>
      <c r="Q135" s="239"/>
      <c r="R135" s="164"/>
      <c r="S135" s="138"/>
      <c r="U135" s="139" t="s">
        <v>5</v>
      </c>
      <c r="V135" s="40" t="s">
        <v>38</v>
      </c>
      <c r="W135" s="140">
        <v>1.4570000000000001</v>
      </c>
      <c r="X135" s="140">
        <f>W135*K135</f>
        <v>1.4642849999999998</v>
      </c>
      <c r="Y135" s="140">
        <v>2.2031399999999999</v>
      </c>
      <c r="Z135" s="140">
        <f>Y135*K135</f>
        <v>2.2141556999999996</v>
      </c>
      <c r="AA135" s="140">
        <v>0</v>
      </c>
      <c r="AB135" s="141">
        <f>AA135*K135</f>
        <v>0</v>
      </c>
      <c r="AH135"/>
      <c r="AI135"/>
      <c r="AJ135"/>
      <c r="AK135"/>
      <c r="AL135"/>
      <c r="AM135"/>
      <c r="AS135" s="18" t="s">
        <v>131</v>
      </c>
      <c r="AU135" s="18" t="s">
        <v>127</v>
      </c>
      <c r="AV135" s="18" t="s">
        <v>79</v>
      </c>
      <c r="AZ135" s="18" t="s">
        <v>126</v>
      </c>
      <c r="BF135" s="142">
        <f>IF(V135="základná",N135,0)</f>
        <v>0</v>
      </c>
      <c r="BG135" s="142">
        <f>IF(V135="znížená",N135,0)</f>
        <v>0</v>
      </c>
      <c r="BH135" s="142">
        <f>IF(V135="zákl. prenesená",N135,0)</f>
        <v>0</v>
      </c>
      <c r="BI135" s="142">
        <f>IF(V135="zníž. prenesená",N135,0)</f>
        <v>0</v>
      </c>
      <c r="BJ135" s="142">
        <f>IF(V135="nulová",N135,0)</f>
        <v>0</v>
      </c>
      <c r="BK135" s="18" t="s">
        <v>79</v>
      </c>
      <c r="BL135" s="143">
        <f>ROUND(L135*K135,3)</f>
        <v>0</v>
      </c>
      <c r="BM135" s="18" t="s">
        <v>131</v>
      </c>
      <c r="BN135" s="18" t="s">
        <v>290</v>
      </c>
    </row>
    <row r="136" spans="2:66" s="9" customFormat="1" ht="29.85" customHeight="1" x14ac:dyDescent="0.3">
      <c r="B136" s="126"/>
      <c r="C136" s="127"/>
      <c r="D136" s="136" t="s">
        <v>105</v>
      </c>
      <c r="E136" s="136"/>
      <c r="F136" s="136"/>
      <c r="G136" s="136"/>
      <c r="H136" s="136"/>
      <c r="I136" s="136"/>
      <c r="J136" s="136"/>
      <c r="K136" s="136"/>
      <c r="L136" s="136"/>
      <c r="M136" s="136"/>
      <c r="N136" s="240">
        <f>BL136</f>
        <v>0</v>
      </c>
      <c r="O136" s="241"/>
      <c r="P136" s="241"/>
      <c r="Q136" s="241"/>
      <c r="R136" s="163"/>
      <c r="S136" s="129"/>
      <c r="U136" s="130"/>
      <c r="V136" s="127"/>
      <c r="W136" s="127"/>
      <c r="X136" s="131">
        <f>SUM(X137:X185)</f>
        <v>48.70196</v>
      </c>
      <c r="Y136" s="127"/>
      <c r="Z136" s="131">
        <f>SUM(Z137:Z185)</f>
        <v>4.1696994599999995</v>
      </c>
      <c r="AA136" s="127"/>
      <c r="AB136" s="132">
        <f>SUM(AB137:AB185)</f>
        <v>0</v>
      </c>
      <c r="AH136"/>
      <c r="AI136"/>
      <c r="AJ136"/>
      <c r="AK136"/>
      <c r="AL136"/>
      <c r="AM136"/>
      <c r="AS136" s="133" t="s">
        <v>77</v>
      </c>
      <c r="AU136" s="134" t="s">
        <v>70</v>
      </c>
      <c r="AV136" s="134" t="s">
        <v>77</v>
      </c>
      <c r="AZ136" s="133" t="s">
        <v>126</v>
      </c>
      <c r="BL136" s="135">
        <f>SUM(BL137:BL185)</f>
        <v>0</v>
      </c>
    </row>
    <row r="137" spans="2:66" s="1" customFormat="1" ht="25.5" customHeight="1" x14ac:dyDescent="0.3">
      <c r="B137" s="137"/>
      <c r="C137" s="227" t="s">
        <v>169</v>
      </c>
      <c r="D137" s="227" t="s">
        <v>127</v>
      </c>
      <c r="E137" s="228" t="s">
        <v>291</v>
      </c>
      <c r="F137" s="238" t="s">
        <v>292</v>
      </c>
      <c r="G137" s="238"/>
      <c r="H137" s="238"/>
      <c r="I137" s="238"/>
      <c r="J137" s="229" t="s">
        <v>173</v>
      </c>
      <c r="K137" s="230">
        <v>10</v>
      </c>
      <c r="L137" s="239">
        <v>0</v>
      </c>
      <c r="M137" s="239"/>
      <c r="N137" s="239">
        <f t="shared" ref="N137:N168" si="10">ROUND(L137*K137,3)</f>
        <v>0</v>
      </c>
      <c r="O137" s="239"/>
      <c r="P137" s="239"/>
      <c r="Q137" s="239"/>
      <c r="R137" s="164"/>
      <c r="S137" s="138"/>
      <c r="U137" s="139" t="s">
        <v>5</v>
      </c>
      <c r="V137" s="40" t="s">
        <v>38</v>
      </c>
      <c r="W137" s="140">
        <v>9.7000000000000003E-2</v>
      </c>
      <c r="X137" s="140">
        <f t="shared" ref="X137:X168" si="11">W137*K137</f>
        <v>0.97</v>
      </c>
      <c r="Y137" s="140">
        <v>0</v>
      </c>
      <c r="Z137" s="140">
        <f t="shared" ref="Z137:Z168" si="12">Y137*K137</f>
        <v>0</v>
      </c>
      <c r="AA137" s="140">
        <v>0</v>
      </c>
      <c r="AB137" s="141">
        <f t="shared" ref="AB137:AB168" si="13">AA137*K137</f>
        <v>0</v>
      </c>
      <c r="AH137"/>
      <c r="AI137"/>
      <c r="AJ137"/>
      <c r="AK137"/>
      <c r="AL137"/>
      <c r="AM137"/>
      <c r="AS137" s="18" t="s">
        <v>131</v>
      </c>
      <c r="AU137" s="18" t="s">
        <v>127</v>
      </c>
      <c r="AV137" s="18" t="s">
        <v>79</v>
      </c>
      <c r="AZ137" s="18" t="s">
        <v>126</v>
      </c>
      <c r="BF137" s="142">
        <f t="shared" ref="BF137:BF168" si="14">IF(V137="základná",N137,0)</f>
        <v>0</v>
      </c>
      <c r="BG137" s="142">
        <f t="shared" ref="BG137:BG168" si="15">IF(V137="znížená",N137,0)</f>
        <v>0</v>
      </c>
      <c r="BH137" s="142">
        <f t="shared" ref="BH137:BH168" si="16">IF(V137="zákl. prenesená",N137,0)</f>
        <v>0</v>
      </c>
      <c r="BI137" s="142">
        <f t="shared" ref="BI137:BI168" si="17">IF(V137="zníž. prenesená",N137,0)</f>
        <v>0</v>
      </c>
      <c r="BJ137" s="142">
        <f t="shared" ref="BJ137:BJ168" si="18">IF(V137="nulová",N137,0)</f>
        <v>0</v>
      </c>
      <c r="BK137" s="18" t="s">
        <v>79</v>
      </c>
      <c r="BL137" s="143">
        <f t="shared" ref="BL137:BL168" si="19">ROUND(L137*K137,3)</f>
        <v>0</v>
      </c>
      <c r="BM137" s="18" t="s">
        <v>131</v>
      </c>
      <c r="BN137" s="18" t="s">
        <v>293</v>
      </c>
    </row>
    <row r="138" spans="2:66" s="1" customFormat="1" ht="38.25" customHeight="1" x14ac:dyDescent="0.3">
      <c r="B138" s="137"/>
      <c r="C138" s="242" t="s">
        <v>170</v>
      </c>
      <c r="D138" s="242" t="s">
        <v>160</v>
      </c>
      <c r="E138" s="243" t="s">
        <v>294</v>
      </c>
      <c r="F138" s="244" t="s">
        <v>381</v>
      </c>
      <c r="G138" s="244"/>
      <c r="H138" s="244"/>
      <c r="I138" s="244"/>
      <c r="J138" s="245" t="s">
        <v>173</v>
      </c>
      <c r="K138" s="246">
        <v>10</v>
      </c>
      <c r="L138" s="239">
        <v>0</v>
      </c>
      <c r="M138" s="239"/>
      <c r="N138" s="247">
        <f t="shared" si="10"/>
        <v>0</v>
      </c>
      <c r="O138" s="239"/>
      <c r="P138" s="239"/>
      <c r="Q138" s="239"/>
      <c r="R138" s="164"/>
      <c r="S138" s="138"/>
      <c r="U138" s="139" t="s">
        <v>5</v>
      </c>
      <c r="V138" s="40" t="s">
        <v>38</v>
      </c>
      <c r="W138" s="140">
        <v>0</v>
      </c>
      <c r="X138" s="140">
        <f t="shared" si="11"/>
        <v>0</v>
      </c>
      <c r="Y138" s="140">
        <v>7.2999999999999996E-4</v>
      </c>
      <c r="Z138" s="140">
        <f t="shared" si="12"/>
        <v>7.2999999999999992E-3</v>
      </c>
      <c r="AA138" s="140">
        <v>0</v>
      </c>
      <c r="AB138" s="141">
        <f t="shared" si="13"/>
        <v>0</v>
      </c>
      <c r="AH138"/>
      <c r="AI138"/>
      <c r="AJ138"/>
      <c r="AK138"/>
      <c r="AL138"/>
      <c r="AM138"/>
      <c r="AS138" s="18" t="s">
        <v>147</v>
      </c>
      <c r="AU138" s="18" t="s">
        <v>160</v>
      </c>
      <c r="AV138" s="18" t="s">
        <v>79</v>
      </c>
      <c r="AZ138" s="18" t="s">
        <v>126</v>
      </c>
      <c r="BF138" s="142">
        <f t="shared" si="14"/>
        <v>0</v>
      </c>
      <c r="BG138" s="142">
        <f t="shared" si="15"/>
        <v>0</v>
      </c>
      <c r="BH138" s="142">
        <f t="shared" si="16"/>
        <v>0</v>
      </c>
      <c r="BI138" s="142">
        <f t="shared" si="17"/>
        <v>0</v>
      </c>
      <c r="BJ138" s="142">
        <f t="shared" si="18"/>
        <v>0</v>
      </c>
      <c r="BK138" s="18" t="s">
        <v>79</v>
      </c>
      <c r="BL138" s="143">
        <f t="shared" si="19"/>
        <v>0</v>
      </c>
      <c r="BM138" s="18" t="s">
        <v>131</v>
      </c>
      <c r="BN138" s="18" t="s">
        <v>295</v>
      </c>
    </row>
    <row r="139" spans="2:66" s="1" customFormat="1" ht="25.5" customHeight="1" x14ac:dyDescent="0.3">
      <c r="B139" s="137"/>
      <c r="C139" s="227" t="s">
        <v>174</v>
      </c>
      <c r="D139" s="227" t="s">
        <v>127</v>
      </c>
      <c r="E139" s="228" t="s">
        <v>171</v>
      </c>
      <c r="F139" s="238" t="s">
        <v>172</v>
      </c>
      <c r="G139" s="238"/>
      <c r="H139" s="238"/>
      <c r="I139" s="238"/>
      <c r="J139" s="229" t="s">
        <v>173</v>
      </c>
      <c r="K139" s="230">
        <v>27</v>
      </c>
      <c r="L139" s="239">
        <v>0</v>
      </c>
      <c r="M139" s="239"/>
      <c r="N139" s="239">
        <f t="shared" si="10"/>
        <v>0</v>
      </c>
      <c r="O139" s="239"/>
      <c r="P139" s="239"/>
      <c r="Q139" s="239"/>
      <c r="R139" s="164"/>
      <c r="S139" s="138"/>
      <c r="U139" s="139" t="s">
        <v>5</v>
      </c>
      <c r="V139" s="40" t="s">
        <v>38</v>
      </c>
      <c r="W139" s="140">
        <v>8.8999999999999996E-2</v>
      </c>
      <c r="X139" s="140">
        <f t="shared" si="11"/>
        <v>2.403</v>
      </c>
      <c r="Y139" s="140">
        <v>0</v>
      </c>
      <c r="Z139" s="140">
        <f t="shared" si="12"/>
        <v>0</v>
      </c>
      <c r="AA139" s="140">
        <v>0</v>
      </c>
      <c r="AB139" s="141">
        <f t="shared" si="13"/>
        <v>0</v>
      </c>
      <c r="AH139"/>
      <c r="AI139"/>
      <c r="AJ139"/>
      <c r="AK139"/>
      <c r="AL139"/>
      <c r="AM139"/>
      <c r="AS139" s="18" t="s">
        <v>131</v>
      </c>
      <c r="AU139" s="18" t="s">
        <v>127</v>
      </c>
      <c r="AV139" s="18" t="s">
        <v>79</v>
      </c>
      <c r="AZ139" s="18" t="s">
        <v>126</v>
      </c>
      <c r="BF139" s="142">
        <f t="shared" si="14"/>
        <v>0</v>
      </c>
      <c r="BG139" s="142">
        <f t="shared" si="15"/>
        <v>0</v>
      </c>
      <c r="BH139" s="142">
        <f t="shared" si="16"/>
        <v>0</v>
      </c>
      <c r="BI139" s="142">
        <f t="shared" si="17"/>
        <v>0</v>
      </c>
      <c r="BJ139" s="142">
        <f t="shared" si="18"/>
        <v>0</v>
      </c>
      <c r="BK139" s="18" t="s">
        <v>79</v>
      </c>
      <c r="BL139" s="143">
        <f t="shared" si="19"/>
        <v>0</v>
      </c>
      <c r="BM139" s="18" t="s">
        <v>131</v>
      </c>
      <c r="BN139" s="18" t="s">
        <v>296</v>
      </c>
    </row>
    <row r="140" spans="2:66" s="1" customFormat="1" ht="38.25" customHeight="1" x14ac:dyDescent="0.3">
      <c r="B140" s="137"/>
      <c r="C140" s="242" t="s">
        <v>176</v>
      </c>
      <c r="D140" s="242" t="s">
        <v>160</v>
      </c>
      <c r="E140" s="243" t="s">
        <v>175</v>
      </c>
      <c r="F140" s="244" t="s">
        <v>382</v>
      </c>
      <c r="G140" s="244"/>
      <c r="H140" s="244"/>
      <c r="I140" s="244"/>
      <c r="J140" s="245" t="s">
        <v>173</v>
      </c>
      <c r="K140" s="246">
        <v>27</v>
      </c>
      <c r="L140" s="239">
        <v>0</v>
      </c>
      <c r="M140" s="239"/>
      <c r="N140" s="247">
        <f t="shared" si="10"/>
        <v>0</v>
      </c>
      <c r="O140" s="239"/>
      <c r="P140" s="239"/>
      <c r="Q140" s="239"/>
      <c r="R140" s="164"/>
      <c r="S140" s="138"/>
      <c r="U140" s="139" t="s">
        <v>5</v>
      </c>
      <c r="V140" s="40" t="s">
        <v>38</v>
      </c>
      <c r="W140" s="140">
        <v>0</v>
      </c>
      <c r="X140" s="140">
        <f t="shared" si="11"/>
        <v>0</v>
      </c>
      <c r="Y140" s="140">
        <v>4.2000000000000002E-4</v>
      </c>
      <c r="Z140" s="140">
        <f t="shared" si="12"/>
        <v>1.1340000000000001E-2</v>
      </c>
      <c r="AA140" s="140">
        <v>0</v>
      </c>
      <c r="AB140" s="141">
        <f t="shared" si="13"/>
        <v>0</v>
      </c>
      <c r="AH140"/>
      <c r="AI140"/>
      <c r="AJ140"/>
      <c r="AK140"/>
      <c r="AL140"/>
      <c r="AM140"/>
      <c r="AS140" s="18" t="s">
        <v>147</v>
      </c>
      <c r="AU140" s="18" t="s">
        <v>160</v>
      </c>
      <c r="AV140" s="18" t="s">
        <v>79</v>
      </c>
      <c r="AZ140" s="18" t="s">
        <v>126</v>
      </c>
      <c r="BF140" s="142">
        <f t="shared" si="14"/>
        <v>0</v>
      </c>
      <c r="BG140" s="142">
        <f t="shared" si="15"/>
        <v>0</v>
      </c>
      <c r="BH140" s="142">
        <f t="shared" si="16"/>
        <v>0</v>
      </c>
      <c r="BI140" s="142">
        <f t="shared" si="17"/>
        <v>0</v>
      </c>
      <c r="BJ140" s="142">
        <f t="shared" si="18"/>
        <v>0</v>
      </c>
      <c r="BK140" s="18" t="s">
        <v>79</v>
      </c>
      <c r="BL140" s="143">
        <f t="shared" si="19"/>
        <v>0</v>
      </c>
      <c r="BM140" s="18" t="s">
        <v>131</v>
      </c>
      <c r="BN140" s="18" t="s">
        <v>297</v>
      </c>
    </row>
    <row r="141" spans="2:66" s="1" customFormat="1" ht="25.5" customHeight="1" x14ac:dyDescent="0.3">
      <c r="B141" s="137"/>
      <c r="C141" s="227" t="s">
        <v>181</v>
      </c>
      <c r="D141" s="227" t="s">
        <v>127</v>
      </c>
      <c r="E141" s="228" t="s">
        <v>298</v>
      </c>
      <c r="F141" s="238" t="s">
        <v>299</v>
      </c>
      <c r="G141" s="238"/>
      <c r="H141" s="238"/>
      <c r="I141" s="238"/>
      <c r="J141" s="229" t="s">
        <v>173</v>
      </c>
      <c r="K141" s="230">
        <v>4</v>
      </c>
      <c r="L141" s="239">
        <v>0</v>
      </c>
      <c r="M141" s="239"/>
      <c r="N141" s="239">
        <f t="shared" si="10"/>
        <v>0</v>
      </c>
      <c r="O141" s="239"/>
      <c r="P141" s="239"/>
      <c r="Q141" s="239"/>
      <c r="R141" s="164"/>
      <c r="S141" s="138"/>
      <c r="U141" s="139" t="s">
        <v>5</v>
      </c>
      <c r="V141" s="40" t="s">
        <v>38</v>
      </c>
      <c r="W141" s="140">
        <v>7.4999999999999997E-2</v>
      </c>
      <c r="X141" s="140">
        <f t="shared" si="11"/>
        <v>0.3</v>
      </c>
      <c r="Y141" s="140">
        <v>0</v>
      </c>
      <c r="Z141" s="140">
        <f t="shared" si="12"/>
        <v>0</v>
      </c>
      <c r="AA141" s="140">
        <v>0</v>
      </c>
      <c r="AB141" s="141">
        <f t="shared" si="13"/>
        <v>0</v>
      </c>
      <c r="AH141"/>
      <c r="AI141"/>
      <c r="AJ141"/>
      <c r="AK141"/>
      <c r="AL141"/>
      <c r="AM141"/>
      <c r="AS141" s="18" t="s">
        <v>131</v>
      </c>
      <c r="AU141" s="18" t="s">
        <v>127</v>
      </c>
      <c r="AV141" s="18" t="s">
        <v>79</v>
      </c>
      <c r="AZ141" s="18" t="s">
        <v>126</v>
      </c>
      <c r="BF141" s="142">
        <f t="shared" si="14"/>
        <v>0</v>
      </c>
      <c r="BG141" s="142">
        <f t="shared" si="15"/>
        <v>0</v>
      </c>
      <c r="BH141" s="142">
        <f t="shared" si="16"/>
        <v>0</v>
      </c>
      <c r="BI141" s="142">
        <f t="shared" si="17"/>
        <v>0</v>
      </c>
      <c r="BJ141" s="142">
        <f t="shared" si="18"/>
        <v>0</v>
      </c>
      <c r="BK141" s="18" t="s">
        <v>79</v>
      </c>
      <c r="BL141" s="143">
        <f t="shared" si="19"/>
        <v>0</v>
      </c>
      <c r="BM141" s="18" t="s">
        <v>131</v>
      </c>
      <c r="BN141" s="18" t="s">
        <v>300</v>
      </c>
    </row>
    <row r="142" spans="2:66" s="1" customFormat="1" ht="38.25" customHeight="1" x14ac:dyDescent="0.3">
      <c r="B142" s="137"/>
      <c r="C142" s="242" t="s">
        <v>10</v>
      </c>
      <c r="D142" s="242" t="s">
        <v>160</v>
      </c>
      <c r="E142" s="243" t="s">
        <v>301</v>
      </c>
      <c r="F142" s="244" t="s">
        <v>383</v>
      </c>
      <c r="G142" s="244"/>
      <c r="H142" s="244"/>
      <c r="I142" s="244"/>
      <c r="J142" s="245" t="s">
        <v>173</v>
      </c>
      <c r="K142" s="246">
        <v>4</v>
      </c>
      <c r="L142" s="239">
        <v>0</v>
      </c>
      <c r="M142" s="239"/>
      <c r="N142" s="247">
        <f t="shared" si="10"/>
        <v>0</v>
      </c>
      <c r="O142" s="239"/>
      <c r="P142" s="239"/>
      <c r="Q142" s="239"/>
      <c r="R142" s="164"/>
      <c r="S142" s="138"/>
      <c r="U142" s="139" t="s">
        <v>5</v>
      </c>
      <c r="V142" s="40" t="s">
        <v>38</v>
      </c>
      <c r="W142" s="140">
        <v>0</v>
      </c>
      <c r="X142" s="140">
        <f t="shared" si="11"/>
        <v>0</v>
      </c>
      <c r="Y142" s="140">
        <v>2.7E-4</v>
      </c>
      <c r="Z142" s="140">
        <f t="shared" si="12"/>
        <v>1.08E-3</v>
      </c>
      <c r="AA142" s="140">
        <v>0</v>
      </c>
      <c r="AB142" s="141">
        <f t="shared" si="13"/>
        <v>0</v>
      </c>
      <c r="AH142"/>
      <c r="AI142"/>
      <c r="AJ142"/>
      <c r="AK142"/>
      <c r="AL142"/>
      <c r="AM142"/>
      <c r="AS142" s="18" t="s">
        <v>147</v>
      </c>
      <c r="AU142" s="18" t="s">
        <v>160</v>
      </c>
      <c r="AV142" s="18" t="s">
        <v>79</v>
      </c>
      <c r="AZ142" s="18" t="s">
        <v>126</v>
      </c>
      <c r="BF142" s="142">
        <f t="shared" si="14"/>
        <v>0</v>
      </c>
      <c r="BG142" s="142">
        <f t="shared" si="15"/>
        <v>0</v>
      </c>
      <c r="BH142" s="142">
        <f t="shared" si="16"/>
        <v>0</v>
      </c>
      <c r="BI142" s="142">
        <f t="shared" si="17"/>
        <v>0</v>
      </c>
      <c r="BJ142" s="142">
        <f t="shared" si="18"/>
        <v>0</v>
      </c>
      <c r="BK142" s="18" t="s">
        <v>79</v>
      </c>
      <c r="BL142" s="143">
        <f t="shared" si="19"/>
        <v>0</v>
      </c>
      <c r="BM142" s="18" t="s">
        <v>131</v>
      </c>
      <c r="BN142" s="18" t="s">
        <v>302</v>
      </c>
    </row>
    <row r="143" spans="2:66" s="1" customFormat="1" ht="25.5" customHeight="1" x14ac:dyDescent="0.3">
      <c r="B143" s="137"/>
      <c r="C143" s="227" t="s">
        <v>184</v>
      </c>
      <c r="D143" s="227" t="s">
        <v>127</v>
      </c>
      <c r="E143" s="228" t="s">
        <v>177</v>
      </c>
      <c r="F143" s="238" t="s">
        <v>178</v>
      </c>
      <c r="G143" s="238"/>
      <c r="H143" s="238"/>
      <c r="I143" s="238"/>
      <c r="J143" s="229" t="s">
        <v>179</v>
      </c>
      <c r="K143" s="230">
        <v>2</v>
      </c>
      <c r="L143" s="239">
        <v>0</v>
      </c>
      <c r="M143" s="239"/>
      <c r="N143" s="239">
        <f t="shared" si="10"/>
        <v>0</v>
      </c>
      <c r="O143" s="239"/>
      <c r="P143" s="239"/>
      <c r="Q143" s="239"/>
      <c r="R143" s="164"/>
      <c r="S143" s="138"/>
      <c r="U143" s="139" t="s">
        <v>5</v>
      </c>
      <c r="V143" s="40" t="s">
        <v>38</v>
      </c>
      <c r="W143" s="140">
        <v>0.13728000000000001</v>
      </c>
      <c r="X143" s="140">
        <f t="shared" si="11"/>
        <v>0.27456000000000003</v>
      </c>
      <c r="Y143" s="140">
        <v>0</v>
      </c>
      <c r="Z143" s="140">
        <f t="shared" si="12"/>
        <v>0</v>
      </c>
      <c r="AA143" s="140">
        <v>0</v>
      </c>
      <c r="AB143" s="141">
        <f t="shared" si="13"/>
        <v>0</v>
      </c>
      <c r="AH143"/>
      <c r="AI143"/>
      <c r="AJ143"/>
      <c r="AK143"/>
      <c r="AL143"/>
      <c r="AM143"/>
      <c r="AS143" s="18" t="s">
        <v>180</v>
      </c>
      <c r="AU143" s="18" t="s">
        <v>127</v>
      </c>
      <c r="AV143" s="18" t="s">
        <v>79</v>
      </c>
      <c r="AZ143" s="18" t="s">
        <v>126</v>
      </c>
      <c r="BF143" s="142">
        <f t="shared" si="14"/>
        <v>0</v>
      </c>
      <c r="BG143" s="142">
        <f t="shared" si="15"/>
        <v>0</v>
      </c>
      <c r="BH143" s="142">
        <f t="shared" si="16"/>
        <v>0</v>
      </c>
      <c r="BI143" s="142">
        <f t="shared" si="17"/>
        <v>0</v>
      </c>
      <c r="BJ143" s="142">
        <f t="shared" si="18"/>
        <v>0</v>
      </c>
      <c r="BK143" s="18" t="s">
        <v>79</v>
      </c>
      <c r="BL143" s="143">
        <f t="shared" si="19"/>
        <v>0</v>
      </c>
      <c r="BM143" s="18" t="s">
        <v>180</v>
      </c>
      <c r="BN143" s="18" t="s">
        <v>303</v>
      </c>
    </row>
    <row r="144" spans="2:66" s="1" customFormat="1" ht="38.25" customHeight="1" x14ac:dyDescent="0.3">
      <c r="B144" s="137"/>
      <c r="C144" s="242" t="s">
        <v>186</v>
      </c>
      <c r="D144" s="242" t="s">
        <v>160</v>
      </c>
      <c r="E144" s="243" t="s">
        <v>304</v>
      </c>
      <c r="F144" s="244" t="s">
        <v>384</v>
      </c>
      <c r="G144" s="244"/>
      <c r="H144" s="244"/>
      <c r="I144" s="244"/>
      <c r="J144" s="245" t="s">
        <v>179</v>
      </c>
      <c r="K144" s="246">
        <v>2</v>
      </c>
      <c r="L144" s="239">
        <v>0</v>
      </c>
      <c r="M144" s="239"/>
      <c r="N144" s="247">
        <f t="shared" si="10"/>
        <v>0</v>
      </c>
      <c r="O144" s="239"/>
      <c r="P144" s="239"/>
      <c r="Q144" s="239"/>
      <c r="R144" s="164"/>
      <c r="S144" s="138"/>
      <c r="U144" s="139" t="s">
        <v>5</v>
      </c>
      <c r="V144" s="40" t="s">
        <v>38</v>
      </c>
      <c r="W144" s="140">
        <v>0</v>
      </c>
      <c r="X144" s="140">
        <f t="shared" si="11"/>
        <v>0</v>
      </c>
      <c r="Y144" s="140">
        <v>4.6000000000000001E-4</v>
      </c>
      <c r="Z144" s="140">
        <f t="shared" si="12"/>
        <v>9.2000000000000003E-4</v>
      </c>
      <c r="AA144" s="140">
        <v>0</v>
      </c>
      <c r="AB144" s="141">
        <f t="shared" si="13"/>
        <v>0</v>
      </c>
      <c r="AH144"/>
      <c r="AI144"/>
      <c r="AJ144"/>
      <c r="AK144"/>
      <c r="AL144"/>
      <c r="AM144"/>
      <c r="AS144" s="18" t="s">
        <v>182</v>
      </c>
      <c r="AU144" s="18" t="s">
        <v>160</v>
      </c>
      <c r="AV144" s="18" t="s">
        <v>79</v>
      </c>
      <c r="AZ144" s="18" t="s">
        <v>126</v>
      </c>
      <c r="BF144" s="142">
        <f t="shared" si="14"/>
        <v>0</v>
      </c>
      <c r="BG144" s="142">
        <f t="shared" si="15"/>
        <v>0</v>
      </c>
      <c r="BH144" s="142">
        <f t="shared" si="16"/>
        <v>0</v>
      </c>
      <c r="BI144" s="142">
        <f t="shared" si="17"/>
        <v>0</v>
      </c>
      <c r="BJ144" s="142">
        <f t="shared" si="18"/>
        <v>0</v>
      </c>
      <c r="BK144" s="18" t="s">
        <v>79</v>
      </c>
      <c r="BL144" s="143">
        <f t="shared" si="19"/>
        <v>0</v>
      </c>
      <c r="BM144" s="18" t="s">
        <v>182</v>
      </c>
      <c r="BN144" s="18" t="s">
        <v>305</v>
      </c>
    </row>
    <row r="145" spans="2:66" s="1" customFormat="1" ht="25.5" customHeight="1" x14ac:dyDescent="0.3">
      <c r="B145" s="137"/>
      <c r="C145" s="227" t="s">
        <v>187</v>
      </c>
      <c r="D145" s="227" t="s">
        <v>127</v>
      </c>
      <c r="E145" s="228" t="s">
        <v>183</v>
      </c>
      <c r="F145" s="238" t="s">
        <v>385</v>
      </c>
      <c r="G145" s="238"/>
      <c r="H145" s="238"/>
      <c r="I145" s="238"/>
      <c r="J145" s="229" t="s">
        <v>179</v>
      </c>
      <c r="K145" s="230">
        <v>4</v>
      </c>
      <c r="L145" s="239">
        <v>0</v>
      </c>
      <c r="M145" s="239"/>
      <c r="N145" s="239">
        <f t="shared" si="10"/>
        <v>0</v>
      </c>
      <c r="O145" s="239"/>
      <c r="P145" s="239"/>
      <c r="Q145" s="239"/>
      <c r="R145" s="164"/>
      <c r="S145" s="138"/>
      <c r="U145" s="139" t="s">
        <v>5</v>
      </c>
      <c r="V145" s="40" t="s">
        <v>38</v>
      </c>
      <c r="W145" s="140">
        <v>0.12479999999999999</v>
      </c>
      <c r="X145" s="140">
        <f t="shared" si="11"/>
        <v>0.49919999999999998</v>
      </c>
      <c r="Y145" s="140">
        <v>0</v>
      </c>
      <c r="Z145" s="140">
        <f t="shared" si="12"/>
        <v>0</v>
      </c>
      <c r="AA145" s="140">
        <v>0</v>
      </c>
      <c r="AB145" s="141">
        <f t="shared" si="13"/>
        <v>0</v>
      </c>
      <c r="AH145"/>
      <c r="AI145"/>
      <c r="AJ145"/>
      <c r="AK145"/>
      <c r="AL145"/>
      <c r="AM145"/>
      <c r="AS145" s="18" t="s">
        <v>180</v>
      </c>
      <c r="AU145" s="18" t="s">
        <v>127</v>
      </c>
      <c r="AV145" s="18" t="s">
        <v>79</v>
      </c>
      <c r="AZ145" s="18" t="s">
        <v>126</v>
      </c>
      <c r="BF145" s="142">
        <f t="shared" si="14"/>
        <v>0</v>
      </c>
      <c r="BG145" s="142">
        <f t="shared" si="15"/>
        <v>0</v>
      </c>
      <c r="BH145" s="142">
        <f t="shared" si="16"/>
        <v>0</v>
      </c>
      <c r="BI145" s="142">
        <f t="shared" si="17"/>
        <v>0</v>
      </c>
      <c r="BJ145" s="142">
        <f t="shared" si="18"/>
        <v>0</v>
      </c>
      <c r="BK145" s="18" t="s">
        <v>79</v>
      </c>
      <c r="BL145" s="143">
        <f t="shared" si="19"/>
        <v>0</v>
      </c>
      <c r="BM145" s="18" t="s">
        <v>180</v>
      </c>
      <c r="BN145" s="18" t="s">
        <v>306</v>
      </c>
    </row>
    <row r="146" spans="2:66" s="1" customFormat="1" ht="41.25" customHeight="1" x14ac:dyDescent="0.3">
      <c r="B146" s="137"/>
      <c r="C146" s="242" t="s">
        <v>188</v>
      </c>
      <c r="D146" s="242" t="s">
        <v>160</v>
      </c>
      <c r="E146" s="243" t="s">
        <v>185</v>
      </c>
      <c r="F146" s="244" t="s">
        <v>386</v>
      </c>
      <c r="G146" s="244"/>
      <c r="H146" s="244"/>
      <c r="I146" s="244"/>
      <c r="J146" s="245" t="s">
        <v>179</v>
      </c>
      <c r="K146" s="246">
        <v>4</v>
      </c>
      <c r="L146" s="239">
        <v>0</v>
      </c>
      <c r="M146" s="239"/>
      <c r="N146" s="247">
        <f t="shared" si="10"/>
        <v>0</v>
      </c>
      <c r="O146" s="239"/>
      <c r="P146" s="239"/>
      <c r="Q146" s="239"/>
      <c r="R146" s="164"/>
      <c r="S146" s="138"/>
      <c r="U146" s="139" t="s">
        <v>5</v>
      </c>
      <c r="V146" s="40" t="s">
        <v>38</v>
      </c>
      <c r="W146" s="140">
        <v>0</v>
      </c>
      <c r="X146" s="140">
        <f t="shared" si="11"/>
        <v>0</v>
      </c>
      <c r="Y146" s="140">
        <v>3.1E-4</v>
      </c>
      <c r="Z146" s="140">
        <f t="shared" si="12"/>
        <v>1.24E-3</v>
      </c>
      <c r="AA146" s="140">
        <v>0</v>
      </c>
      <c r="AB146" s="141">
        <f t="shared" si="13"/>
        <v>0</v>
      </c>
      <c r="AH146"/>
      <c r="AI146"/>
      <c r="AJ146"/>
      <c r="AK146"/>
      <c r="AL146"/>
      <c r="AM146"/>
      <c r="AS146" s="18" t="s">
        <v>182</v>
      </c>
      <c r="AU146" s="18" t="s">
        <v>160</v>
      </c>
      <c r="AV146" s="18" t="s">
        <v>79</v>
      </c>
      <c r="AZ146" s="18" t="s">
        <v>126</v>
      </c>
      <c r="BF146" s="142">
        <f t="shared" si="14"/>
        <v>0</v>
      </c>
      <c r="BG146" s="142">
        <f t="shared" si="15"/>
        <v>0</v>
      </c>
      <c r="BH146" s="142">
        <f t="shared" si="16"/>
        <v>0</v>
      </c>
      <c r="BI146" s="142">
        <f t="shared" si="17"/>
        <v>0</v>
      </c>
      <c r="BJ146" s="142">
        <f t="shared" si="18"/>
        <v>0</v>
      </c>
      <c r="BK146" s="18" t="s">
        <v>79</v>
      </c>
      <c r="BL146" s="143">
        <f t="shared" si="19"/>
        <v>0</v>
      </c>
      <c r="BM146" s="18" t="s">
        <v>182</v>
      </c>
      <c r="BN146" s="18" t="s">
        <v>307</v>
      </c>
    </row>
    <row r="147" spans="2:66" s="1" customFormat="1" ht="16.5" customHeight="1" x14ac:dyDescent="0.3">
      <c r="B147" s="137"/>
      <c r="C147" s="227" t="s">
        <v>189</v>
      </c>
      <c r="D147" s="227" t="s">
        <v>127</v>
      </c>
      <c r="E147" s="228" t="s">
        <v>308</v>
      </c>
      <c r="F147" s="238" t="s">
        <v>309</v>
      </c>
      <c r="G147" s="238"/>
      <c r="H147" s="238"/>
      <c r="I147" s="238"/>
      <c r="J147" s="229" t="s">
        <v>179</v>
      </c>
      <c r="K147" s="230">
        <v>10</v>
      </c>
      <c r="L147" s="239">
        <v>0</v>
      </c>
      <c r="M147" s="239"/>
      <c r="N147" s="239">
        <f t="shared" si="10"/>
        <v>0</v>
      </c>
      <c r="O147" s="239"/>
      <c r="P147" s="239"/>
      <c r="Q147" s="239"/>
      <c r="R147" s="164"/>
      <c r="S147" s="138"/>
      <c r="U147" s="139" t="s">
        <v>5</v>
      </c>
      <c r="V147" s="40" t="s">
        <v>38</v>
      </c>
      <c r="W147" s="140">
        <v>0.59599999999999997</v>
      </c>
      <c r="X147" s="140">
        <f t="shared" si="11"/>
        <v>5.96</v>
      </c>
      <c r="Y147" s="140">
        <v>0</v>
      </c>
      <c r="Z147" s="140">
        <f t="shared" si="12"/>
        <v>0</v>
      </c>
      <c r="AA147" s="140">
        <v>0</v>
      </c>
      <c r="AB147" s="141">
        <f t="shared" si="13"/>
        <v>0</v>
      </c>
      <c r="AH147"/>
      <c r="AI147"/>
      <c r="AJ147"/>
      <c r="AK147"/>
      <c r="AL147"/>
      <c r="AM147"/>
      <c r="AS147" s="18" t="s">
        <v>180</v>
      </c>
      <c r="AU147" s="18" t="s">
        <v>127</v>
      </c>
      <c r="AV147" s="18" t="s">
        <v>79</v>
      </c>
      <c r="AZ147" s="18" t="s">
        <v>126</v>
      </c>
      <c r="BF147" s="142">
        <f t="shared" si="14"/>
        <v>0</v>
      </c>
      <c r="BG147" s="142">
        <f t="shared" si="15"/>
        <v>0</v>
      </c>
      <c r="BH147" s="142">
        <f t="shared" si="16"/>
        <v>0</v>
      </c>
      <c r="BI147" s="142">
        <f t="shared" si="17"/>
        <v>0</v>
      </c>
      <c r="BJ147" s="142">
        <f t="shared" si="18"/>
        <v>0</v>
      </c>
      <c r="BK147" s="18" t="s">
        <v>79</v>
      </c>
      <c r="BL147" s="143">
        <f t="shared" si="19"/>
        <v>0</v>
      </c>
      <c r="BM147" s="18" t="s">
        <v>180</v>
      </c>
      <c r="BN147" s="18" t="s">
        <v>310</v>
      </c>
    </row>
    <row r="148" spans="2:66" s="1" customFormat="1" ht="38.25" customHeight="1" x14ac:dyDescent="0.3">
      <c r="B148" s="137"/>
      <c r="C148" s="242" t="s">
        <v>190</v>
      </c>
      <c r="D148" s="242" t="s">
        <v>160</v>
      </c>
      <c r="E148" s="243" t="s">
        <v>311</v>
      </c>
      <c r="F148" s="244" t="s">
        <v>387</v>
      </c>
      <c r="G148" s="244"/>
      <c r="H148" s="244"/>
      <c r="I148" s="244"/>
      <c r="J148" s="245" t="s">
        <v>179</v>
      </c>
      <c r="K148" s="246">
        <v>3</v>
      </c>
      <c r="L148" s="239">
        <v>0</v>
      </c>
      <c r="M148" s="239"/>
      <c r="N148" s="247">
        <f t="shared" si="10"/>
        <v>0</v>
      </c>
      <c r="O148" s="239"/>
      <c r="P148" s="239"/>
      <c r="Q148" s="239"/>
      <c r="R148" s="164"/>
      <c r="S148" s="138"/>
      <c r="U148" s="139" t="s">
        <v>5</v>
      </c>
      <c r="V148" s="40" t="s">
        <v>38</v>
      </c>
      <c r="W148" s="140">
        <v>0</v>
      </c>
      <c r="X148" s="140">
        <f t="shared" si="11"/>
        <v>0</v>
      </c>
      <c r="Y148" s="140">
        <v>7.5000000000000002E-4</v>
      </c>
      <c r="Z148" s="140">
        <f t="shared" si="12"/>
        <v>2.2500000000000003E-3</v>
      </c>
      <c r="AA148" s="140">
        <v>0</v>
      </c>
      <c r="AB148" s="141">
        <f t="shared" si="13"/>
        <v>0</v>
      </c>
      <c r="AH148"/>
      <c r="AI148"/>
      <c r="AJ148"/>
      <c r="AK148"/>
      <c r="AL148"/>
      <c r="AM148"/>
      <c r="AS148" s="18" t="s">
        <v>182</v>
      </c>
      <c r="AU148" s="18" t="s">
        <v>160</v>
      </c>
      <c r="AV148" s="18" t="s">
        <v>79</v>
      </c>
      <c r="AZ148" s="18" t="s">
        <v>126</v>
      </c>
      <c r="BF148" s="142">
        <f t="shared" si="14"/>
        <v>0</v>
      </c>
      <c r="BG148" s="142">
        <f t="shared" si="15"/>
        <v>0</v>
      </c>
      <c r="BH148" s="142">
        <f t="shared" si="16"/>
        <v>0</v>
      </c>
      <c r="BI148" s="142">
        <f t="shared" si="17"/>
        <v>0</v>
      </c>
      <c r="BJ148" s="142">
        <f t="shared" si="18"/>
        <v>0</v>
      </c>
      <c r="BK148" s="18" t="s">
        <v>79</v>
      </c>
      <c r="BL148" s="143">
        <f t="shared" si="19"/>
        <v>0</v>
      </c>
      <c r="BM148" s="18" t="s">
        <v>182</v>
      </c>
      <c r="BN148" s="18" t="s">
        <v>312</v>
      </c>
    </row>
    <row r="149" spans="2:66" s="1" customFormat="1" ht="25.5" customHeight="1" x14ac:dyDescent="0.3">
      <c r="B149" s="137"/>
      <c r="C149" s="242" t="s">
        <v>191</v>
      </c>
      <c r="D149" s="242" t="s">
        <v>160</v>
      </c>
      <c r="E149" s="243" t="s">
        <v>313</v>
      </c>
      <c r="F149" s="244" t="s">
        <v>388</v>
      </c>
      <c r="G149" s="244"/>
      <c r="H149" s="244"/>
      <c r="I149" s="244"/>
      <c r="J149" s="245" t="s">
        <v>179</v>
      </c>
      <c r="K149" s="246">
        <v>4</v>
      </c>
      <c r="L149" s="239">
        <v>0</v>
      </c>
      <c r="M149" s="239"/>
      <c r="N149" s="247">
        <f t="shared" si="10"/>
        <v>0</v>
      </c>
      <c r="O149" s="239"/>
      <c r="P149" s="239"/>
      <c r="Q149" s="239"/>
      <c r="R149" s="164"/>
      <c r="S149" s="138"/>
      <c r="U149" s="139" t="s">
        <v>5</v>
      </c>
      <c r="V149" s="40" t="s">
        <v>38</v>
      </c>
      <c r="W149" s="140">
        <v>0</v>
      </c>
      <c r="X149" s="140">
        <f t="shared" si="11"/>
        <v>0</v>
      </c>
      <c r="Y149" s="140">
        <v>2.1000000000000001E-4</v>
      </c>
      <c r="Z149" s="140">
        <f t="shared" si="12"/>
        <v>8.4000000000000003E-4</v>
      </c>
      <c r="AA149" s="140">
        <v>0</v>
      </c>
      <c r="AB149" s="141">
        <f t="shared" si="13"/>
        <v>0</v>
      </c>
      <c r="AH149"/>
      <c r="AI149"/>
      <c r="AJ149"/>
      <c r="AK149"/>
      <c r="AL149"/>
      <c r="AM149"/>
      <c r="AS149" s="18" t="s">
        <v>182</v>
      </c>
      <c r="AU149" s="18" t="s">
        <v>160</v>
      </c>
      <c r="AV149" s="18" t="s">
        <v>79</v>
      </c>
      <c r="AZ149" s="18" t="s">
        <v>126</v>
      </c>
      <c r="BF149" s="142">
        <f t="shared" si="14"/>
        <v>0</v>
      </c>
      <c r="BG149" s="142">
        <f t="shared" si="15"/>
        <v>0</v>
      </c>
      <c r="BH149" s="142">
        <f t="shared" si="16"/>
        <v>0</v>
      </c>
      <c r="BI149" s="142">
        <f t="shared" si="17"/>
        <v>0</v>
      </c>
      <c r="BJ149" s="142">
        <f t="shared" si="18"/>
        <v>0</v>
      </c>
      <c r="BK149" s="18" t="s">
        <v>79</v>
      </c>
      <c r="BL149" s="143">
        <f t="shared" si="19"/>
        <v>0</v>
      </c>
      <c r="BM149" s="18" t="s">
        <v>182</v>
      </c>
      <c r="BN149" s="18" t="s">
        <v>314</v>
      </c>
    </row>
    <row r="150" spans="2:66" s="1" customFormat="1" ht="25.5" customHeight="1" x14ac:dyDescent="0.3">
      <c r="B150" s="137"/>
      <c r="C150" s="242" t="s">
        <v>192</v>
      </c>
      <c r="D150" s="242" t="s">
        <v>160</v>
      </c>
      <c r="E150" s="243" t="s">
        <v>315</v>
      </c>
      <c r="F150" s="244" t="s">
        <v>389</v>
      </c>
      <c r="G150" s="244"/>
      <c r="H150" s="244"/>
      <c r="I150" s="244"/>
      <c r="J150" s="245" t="s">
        <v>179</v>
      </c>
      <c r="K150" s="246">
        <v>2</v>
      </c>
      <c r="L150" s="239">
        <v>0</v>
      </c>
      <c r="M150" s="239"/>
      <c r="N150" s="247">
        <f t="shared" si="10"/>
        <v>0</v>
      </c>
      <c r="O150" s="239"/>
      <c r="P150" s="239"/>
      <c r="Q150" s="239"/>
      <c r="R150" s="164"/>
      <c r="S150" s="138"/>
      <c r="U150" s="139" t="s">
        <v>5</v>
      </c>
      <c r="V150" s="40" t="s">
        <v>38</v>
      </c>
      <c r="W150" s="140">
        <v>0</v>
      </c>
      <c r="X150" s="140">
        <f t="shared" si="11"/>
        <v>0</v>
      </c>
      <c r="Y150" s="140">
        <v>3.4000000000000002E-4</v>
      </c>
      <c r="Z150" s="140">
        <f t="shared" si="12"/>
        <v>6.8000000000000005E-4</v>
      </c>
      <c r="AA150" s="140">
        <v>0</v>
      </c>
      <c r="AB150" s="141">
        <f t="shared" si="13"/>
        <v>0</v>
      </c>
      <c r="AH150"/>
      <c r="AI150"/>
      <c r="AJ150"/>
      <c r="AK150"/>
      <c r="AL150"/>
      <c r="AM150"/>
      <c r="AS150" s="18" t="s">
        <v>182</v>
      </c>
      <c r="AU150" s="18" t="s">
        <v>160</v>
      </c>
      <c r="AV150" s="18" t="s">
        <v>79</v>
      </c>
      <c r="AZ150" s="18" t="s">
        <v>126</v>
      </c>
      <c r="BF150" s="142">
        <f t="shared" si="14"/>
        <v>0</v>
      </c>
      <c r="BG150" s="142">
        <f t="shared" si="15"/>
        <v>0</v>
      </c>
      <c r="BH150" s="142">
        <f t="shared" si="16"/>
        <v>0</v>
      </c>
      <c r="BI150" s="142">
        <f t="shared" si="17"/>
        <v>0</v>
      </c>
      <c r="BJ150" s="142">
        <f t="shared" si="18"/>
        <v>0</v>
      </c>
      <c r="BK150" s="18" t="s">
        <v>79</v>
      </c>
      <c r="BL150" s="143">
        <f t="shared" si="19"/>
        <v>0</v>
      </c>
      <c r="BM150" s="18" t="s">
        <v>182</v>
      </c>
      <c r="BN150" s="18" t="s">
        <v>316</v>
      </c>
    </row>
    <row r="151" spans="2:66" s="1" customFormat="1" ht="25.5" customHeight="1" x14ac:dyDescent="0.3">
      <c r="B151" s="137"/>
      <c r="C151" s="242" t="s">
        <v>193</v>
      </c>
      <c r="D151" s="242" t="s">
        <v>160</v>
      </c>
      <c r="E151" s="243" t="s">
        <v>317</v>
      </c>
      <c r="F151" s="244" t="s">
        <v>390</v>
      </c>
      <c r="G151" s="244"/>
      <c r="H151" s="244"/>
      <c r="I151" s="244"/>
      <c r="J151" s="245" t="s">
        <v>179</v>
      </c>
      <c r="K151" s="246">
        <v>1</v>
      </c>
      <c r="L151" s="239">
        <v>0</v>
      </c>
      <c r="M151" s="239"/>
      <c r="N151" s="247">
        <f t="shared" si="10"/>
        <v>0</v>
      </c>
      <c r="O151" s="239"/>
      <c r="P151" s="239"/>
      <c r="Q151" s="239"/>
      <c r="R151" s="164"/>
      <c r="S151" s="138"/>
      <c r="U151" s="139" t="s">
        <v>5</v>
      </c>
      <c r="V151" s="40" t="s">
        <v>38</v>
      </c>
      <c r="W151" s="140">
        <v>0</v>
      </c>
      <c r="X151" s="140">
        <f t="shared" si="11"/>
        <v>0</v>
      </c>
      <c r="Y151" s="140">
        <v>9.2000000000000003E-4</v>
      </c>
      <c r="Z151" s="140">
        <f t="shared" si="12"/>
        <v>9.2000000000000003E-4</v>
      </c>
      <c r="AA151" s="140">
        <v>0</v>
      </c>
      <c r="AB151" s="141">
        <f t="shared" si="13"/>
        <v>0</v>
      </c>
      <c r="AH151"/>
      <c r="AI151"/>
      <c r="AJ151"/>
      <c r="AK151"/>
      <c r="AL151"/>
      <c r="AM151"/>
      <c r="AS151" s="18" t="s">
        <v>182</v>
      </c>
      <c r="AU151" s="18" t="s">
        <v>160</v>
      </c>
      <c r="AV151" s="18" t="s">
        <v>79</v>
      </c>
      <c r="AZ151" s="18" t="s">
        <v>126</v>
      </c>
      <c r="BF151" s="142">
        <f t="shared" si="14"/>
        <v>0</v>
      </c>
      <c r="BG151" s="142">
        <f t="shared" si="15"/>
        <v>0</v>
      </c>
      <c r="BH151" s="142">
        <f t="shared" si="16"/>
        <v>0</v>
      </c>
      <c r="BI151" s="142">
        <f t="shared" si="17"/>
        <v>0</v>
      </c>
      <c r="BJ151" s="142">
        <f t="shared" si="18"/>
        <v>0</v>
      </c>
      <c r="BK151" s="18" t="s">
        <v>79</v>
      </c>
      <c r="BL151" s="143">
        <f t="shared" si="19"/>
        <v>0</v>
      </c>
      <c r="BM151" s="18" t="s">
        <v>182</v>
      </c>
      <c r="BN151" s="18" t="s">
        <v>318</v>
      </c>
    </row>
    <row r="152" spans="2:66" s="1" customFormat="1" ht="25.5" customHeight="1" x14ac:dyDescent="0.3">
      <c r="B152" s="137"/>
      <c r="C152" s="227" t="s">
        <v>194</v>
      </c>
      <c r="D152" s="227" t="s">
        <v>127</v>
      </c>
      <c r="E152" s="228" t="s">
        <v>242</v>
      </c>
      <c r="F152" s="238" t="s">
        <v>243</v>
      </c>
      <c r="G152" s="238"/>
      <c r="H152" s="238"/>
      <c r="I152" s="238"/>
      <c r="J152" s="229" t="s">
        <v>179</v>
      </c>
      <c r="K152" s="230">
        <v>1</v>
      </c>
      <c r="L152" s="239">
        <v>0</v>
      </c>
      <c r="M152" s="239"/>
      <c r="N152" s="239">
        <f t="shared" si="10"/>
        <v>0</v>
      </c>
      <c r="O152" s="239"/>
      <c r="P152" s="239"/>
      <c r="Q152" s="239"/>
      <c r="R152" s="164"/>
      <c r="S152" s="138"/>
      <c r="U152" s="139" t="s">
        <v>5</v>
      </c>
      <c r="V152" s="40" t="s">
        <v>38</v>
      </c>
      <c r="W152" s="140">
        <v>0.62790000000000001</v>
      </c>
      <c r="X152" s="140">
        <f t="shared" si="11"/>
        <v>0.62790000000000001</v>
      </c>
      <c r="Y152" s="140">
        <v>6.6E-3</v>
      </c>
      <c r="Z152" s="140">
        <f t="shared" si="12"/>
        <v>6.6E-3</v>
      </c>
      <c r="AA152" s="140">
        <v>0</v>
      </c>
      <c r="AB152" s="141">
        <f t="shared" si="13"/>
        <v>0</v>
      </c>
      <c r="AH152"/>
      <c r="AI152"/>
      <c r="AJ152"/>
      <c r="AK152"/>
      <c r="AL152"/>
      <c r="AM152"/>
      <c r="AS152" s="18" t="s">
        <v>131</v>
      </c>
      <c r="AU152" s="18" t="s">
        <v>127</v>
      </c>
      <c r="AV152" s="18" t="s">
        <v>79</v>
      </c>
      <c r="AZ152" s="18" t="s">
        <v>126</v>
      </c>
      <c r="BF152" s="142">
        <f t="shared" si="14"/>
        <v>0</v>
      </c>
      <c r="BG152" s="142">
        <f t="shared" si="15"/>
        <v>0</v>
      </c>
      <c r="BH152" s="142">
        <f t="shared" si="16"/>
        <v>0</v>
      </c>
      <c r="BI152" s="142">
        <f t="shared" si="17"/>
        <v>0</v>
      </c>
      <c r="BJ152" s="142">
        <f t="shared" si="18"/>
        <v>0</v>
      </c>
      <c r="BK152" s="18" t="s">
        <v>79</v>
      </c>
      <c r="BL152" s="143">
        <f t="shared" si="19"/>
        <v>0</v>
      </c>
      <c r="BM152" s="18" t="s">
        <v>131</v>
      </c>
      <c r="BN152" s="18" t="s">
        <v>319</v>
      </c>
    </row>
    <row r="153" spans="2:66" s="1" customFormat="1" ht="25.5" customHeight="1" x14ac:dyDescent="0.3">
      <c r="B153" s="137"/>
      <c r="C153" s="242" t="s">
        <v>195</v>
      </c>
      <c r="D153" s="242" t="s">
        <v>160</v>
      </c>
      <c r="E153" s="243" t="s">
        <v>245</v>
      </c>
      <c r="F153" s="244" t="s">
        <v>391</v>
      </c>
      <c r="G153" s="244"/>
      <c r="H153" s="244"/>
      <c r="I153" s="244"/>
      <c r="J153" s="245" t="s">
        <v>179</v>
      </c>
      <c r="K153" s="246">
        <v>1</v>
      </c>
      <c r="L153" s="239">
        <v>0</v>
      </c>
      <c r="M153" s="239"/>
      <c r="N153" s="247">
        <f t="shared" si="10"/>
        <v>0</v>
      </c>
      <c r="O153" s="239"/>
      <c r="P153" s="239"/>
      <c r="Q153" s="239"/>
      <c r="R153" s="164"/>
      <c r="S153" s="138"/>
      <c r="U153" s="139" t="s">
        <v>5</v>
      </c>
      <c r="V153" s="40" t="s">
        <v>38</v>
      </c>
      <c r="W153" s="140">
        <v>0</v>
      </c>
      <c r="X153" s="140">
        <f t="shared" si="11"/>
        <v>0</v>
      </c>
      <c r="Y153" s="140">
        <v>6.5000000000000002E-2</v>
      </c>
      <c r="Z153" s="140">
        <f t="shared" si="12"/>
        <v>6.5000000000000002E-2</v>
      </c>
      <c r="AA153" s="140">
        <v>0</v>
      </c>
      <c r="AB153" s="141">
        <f t="shared" si="13"/>
        <v>0</v>
      </c>
      <c r="AH153"/>
      <c r="AI153"/>
      <c r="AJ153"/>
      <c r="AK153"/>
      <c r="AL153"/>
      <c r="AM153"/>
      <c r="AS153" s="18" t="s">
        <v>147</v>
      </c>
      <c r="AU153" s="18" t="s">
        <v>160</v>
      </c>
      <c r="AV153" s="18" t="s">
        <v>79</v>
      </c>
      <c r="AZ153" s="18" t="s">
        <v>126</v>
      </c>
      <c r="BF153" s="142">
        <f t="shared" si="14"/>
        <v>0</v>
      </c>
      <c r="BG153" s="142">
        <f t="shared" si="15"/>
        <v>0</v>
      </c>
      <c r="BH153" s="142">
        <f t="shared" si="16"/>
        <v>0</v>
      </c>
      <c r="BI153" s="142">
        <f t="shared" si="17"/>
        <v>0</v>
      </c>
      <c r="BJ153" s="142">
        <f t="shared" si="18"/>
        <v>0</v>
      </c>
      <c r="BK153" s="18" t="s">
        <v>79</v>
      </c>
      <c r="BL153" s="143">
        <f t="shared" si="19"/>
        <v>0</v>
      </c>
      <c r="BM153" s="18" t="s">
        <v>131</v>
      </c>
      <c r="BN153" s="18" t="s">
        <v>320</v>
      </c>
    </row>
    <row r="154" spans="2:66" s="1" customFormat="1" ht="25.5" customHeight="1" x14ac:dyDescent="0.3">
      <c r="B154" s="137"/>
      <c r="C154" s="227" t="s">
        <v>196</v>
      </c>
      <c r="D154" s="227" t="s">
        <v>127</v>
      </c>
      <c r="E154" s="228" t="s">
        <v>200</v>
      </c>
      <c r="F154" s="238" t="s">
        <v>201</v>
      </c>
      <c r="G154" s="238"/>
      <c r="H154" s="238"/>
      <c r="I154" s="238"/>
      <c r="J154" s="229" t="s">
        <v>173</v>
      </c>
      <c r="K154" s="230">
        <v>14</v>
      </c>
      <c r="L154" s="239">
        <v>0</v>
      </c>
      <c r="M154" s="239"/>
      <c r="N154" s="239">
        <f t="shared" si="10"/>
        <v>0</v>
      </c>
      <c r="O154" s="239"/>
      <c r="P154" s="239"/>
      <c r="Q154" s="239"/>
      <c r="R154" s="164"/>
      <c r="S154" s="138"/>
      <c r="U154" s="139" t="s">
        <v>5</v>
      </c>
      <c r="V154" s="40" t="s">
        <v>38</v>
      </c>
      <c r="W154" s="140">
        <v>3.9E-2</v>
      </c>
      <c r="X154" s="140">
        <f t="shared" si="11"/>
        <v>0.54600000000000004</v>
      </c>
      <c r="Y154" s="140">
        <v>1.0000000000000001E-5</v>
      </c>
      <c r="Z154" s="140">
        <f t="shared" si="12"/>
        <v>1.4000000000000001E-4</v>
      </c>
      <c r="AA154" s="140">
        <v>0</v>
      </c>
      <c r="AB154" s="141">
        <f t="shared" si="13"/>
        <v>0</v>
      </c>
      <c r="AH154"/>
      <c r="AI154"/>
      <c r="AJ154"/>
      <c r="AK154"/>
      <c r="AL154"/>
      <c r="AM154"/>
      <c r="AS154" s="18" t="s">
        <v>131</v>
      </c>
      <c r="AU154" s="18" t="s">
        <v>127</v>
      </c>
      <c r="AV154" s="18" t="s">
        <v>79</v>
      </c>
      <c r="AZ154" s="18" t="s">
        <v>126</v>
      </c>
      <c r="BF154" s="142">
        <f t="shared" si="14"/>
        <v>0</v>
      </c>
      <c r="BG154" s="142">
        <f t="shared" si="15"/>
        <v>0</v>
      </c>
      <c r="BH154" s="142">
        <f t="shared" si="16"/>
        <v>0</v>
      </c>
      <c r="BI154" s="142">
        <f t="shared" si="17"/>
        <v>0</v>
      </c>
      <c r="BJ154" s="142">
        <f t="shared" si="18"/>
        <v>0</v>
      </c>
      <c r="BK154" s="18" t="s">
        <v>79</v>
      </c>
      <c r="BL154" s="143">
        <f t="shared" si="19"/>
        <v>0</v>
      </c>
      <c r="BM154" s="18" t="s">
        <v>131</v>
      </c>
      <c r="BN154" s="18" t="s">
        <v>321</v>
      </c>
    </row>
    <row r="155" spans="2:66" s="1" customFormat="1" ht="25.5" customHeight="1" x14ac:dyDescent="0.3">
      <c r="B155" s="137"/>
      <c r="C155" s="242" t="s">
        <v>198</v>
      </c>
      <c r="D155" s="242" t="s">
        <v>160</v>
      </c>
      <c r="E155" s="243" t="s">
        <v>203</v>
      </c>
      <c r="F155" s="244" t="s">
        <v>392</v>
      </c>
      <c r="G155" s="244"/>
      <c r="H155" s="244"/>
      <c r="I155" s="244"/>
      <c r="J155" s="245" t="s">
        <v>179</v>
      </c>
      <c r="K155" s="246">
        <v>14</v>
      </c>
      <c r="L155" s="239">
        <v>0</v>
      </c>
      <c r="M155" s="239"/>
      <c r="N155" s="247">
        <f t="shared" si="10"/>
        <v>0</v>
      </c>
      <c r="O155" s="239"/>
      <c r="P155" s="239"/>
      <c r="Q155" s="239"/>
      <c r="R155" s="164"/>
      <c r="S155" s="138"/>
      <c r="U155" s="139" t="s">
        <v>5</v>
      </c>
      <c r="V155" s="40" t="s">
        <v>38</v>
      </c>
      <c r="W155" s="140">
        <v>0</v>
      </c>
      <c r="X155" s="140">
        <f t="shared" si="11"/>
        <v>0</v>
      </c>
      <c r="Y155" s="140">
        <v>1.6299999999999999E-3</v>
      </c>
      <c r="Z155" s="140">
        <f t="shared" si="12"/>
        <v>2.282E-2</v>
      </c>
      <c r="AA155" s="140">
        <v>0</v>
      </c>
      <c r="AB155" s="141">
        <f t="shared" si="13"/>
        <v>0</v>
      </c>
      <c r="AH155"/>
      <c r="AI155"/>
      <c r="AJ155"/>
      <c r="AK155"/>
      <c r="AL155"/>
      <c r="AM155"/>
      <c r="AS155" s="18" t="s">
        <v>147</v>
      </c>
      <c r="AU155" s="18" t="s">
        <v>160</v>
      </c>
      <c r="AV155" s="18" t="s">
        <v>79</v>
      </c>
      <c r="AZ155" s="18" t="s">
        <v>126</v>
      </c>
      <c r="BF155" s="142">
        <f t="shared" si="14"/>
        <v>0</v>
      </c>
      <c r="BG155" s="142">
        <f t="shared" si="15"/>
        <v>0</v>
      </c>
      <c r="BH155" s="142">
        <f t="shared" si="16"/>
        <v>0</v>
      </c>
      <c r="BI155" s="142">
        <f t="shared" si="17"/>
        <v>0</v>
      </c>
      <c r="BJ155" s="142">
        <f t="shared" si="18"/>
        <v>0</v>
      </c>
      <c r="BK155" s="18" t="s">
        <v>79</v>
      </c>
      <c r="BL155" s="143">
        <f t="shared" si="19"/>
        <v>0</v>
      </c>
      <c r="BM155" s="18" t="s">
        <v>131</v>
      </c>
      <c r="BN155" s="18" t="s">
        <v>322</v>
      </c>
    </row>
    <row r="156" spans="2:66" s="1" customFormat="1" ht="16.5" customHeight="1" x14ac:dyDescent="0.3">
      <c r="B156" s="137"/>
      <c r="C156" s="227" t="s">
        <v>199</v>
      </c>
      <c r="D156" s="227" t="s">
        <v>127</v>
      </c>
      <c r="E156" s="228" t="s">
        <v>323</v>
      </c>
      <c r="F156" s="238" t="s">
        <v>324</v>
      </c>
      <c r="G156" s="238"/>
      <c r="H156" s="238"/>
      <c r="I156" s="238"/>
      <c r="J156" s="229" t="s">
        <v>179</v>
      </c>
      <c r="K156" s="230">
        <v>1</v>
      </c>
      <c r="L156" s="239">
        <v>0</v>
      </c>
      <c r="M156" s="239"/>
      <c r="N156" s="239">
        <f t="shared" si="10"/>
        <v>0</v>
      </c>
      <c r="O156" s="239"/>
      <c r="P156" s="239"/>
      <c r="Q156" s="239"/>
      <c r="R156" s="164"/>
      <c r="S156" s="138"/>
      <c r="U156" s="139" t="s">
        <v>5</v>
      </c>
      <c r="V156" s="40" t="s">
        <v>38</v>
      </c>
      <c r="W156" s="140">
        <v>0.19500000000000001</v>
      </c>
      <c r="X156" s="140">
        <f t="shared" si="11"/>
        <v>0.19500000000000001</v>
      </c>
      <c r="Y156" s="140">
        <v>4.0000000000000003E-5</v>
      </c>
      <c r="Z156" s="140">
        <f t="shared" si="12"/>
        <v>4.0000000000000003E-5</v>
      </c>
      <c r="AA156" s="140">
        <v>0</v>
      </c>
      <c r="AB156" s="141">
        <f t="shared" si="13"/>
        <v>0</v>
      </c>
      <c r="AH156"/>
      <c r="AI156"/>
      <c r="AJ156"/>
      <c r="AK156"/>
      <c r="AL156"/>
      <c r="AM156"/>
      <c r="AS156" s="18" t="s">
        <v>131</v>
      </c>
      <c r="AU156" s="18" t="s">
        <v>127</v>
      </c>
      <c r="AV156" s="18" t="s">
        <v>79</v>
      </c>
      <c r="AZ156" s="18" t="s">
        <v>126</v>
      </c>
      <c r="BF156" s="142">
        <f t="shared" si="14"/>
        <v>0</v>
      </c>
      <c r="BG156" s="142">
        <f t="shared" si="15"/>
        <v>0</v>
      </c>
      <c r="BH156" s="142">
        <f t="shared" si="16"/>
        <v>0</v>
      </c>
      <c r="BI156" s="142">
        <f t="shared" si="17"/>
        <v>0</v>
      </c>
      <c r="BJ156" s="142">
        <f t="shared" si="18"/>
        <v>0</v>
      </c>
      <c r="BK156" s="18" t="s">
        <v>79</v>
      </c>
      <c r="BL156" s="143">
        <f t="shared" si="19"/>
        <v>0</v>
      </c>
      <c r="BM156" s="18" t="s">
        <v>131</v>
      </c>
      <c r="BN156" s="18" t="s">
        <v>325</v>
      </c>
    </row>
    <row r="157" spans="2:66" s="1" customFormat="1" ht="25.5" customHeight="1" x14ac:dyDescent="0.3">
      <c r="B157" s="137"/>
      <c r="C157" s="242" t="s">
        <v>202</v>
      </c>
      <c r="D157" s="242" t="s">
        <v>160</v>
      </c>
      <c r="E157" s="243" t="s">
        <v>326</v>
      </c>
      <c r="F157" s="244" t="s">
        <v>393</v>
      </c>
      <c r="G157" s="244"/>
      <c r="H157" s="244"/>
      <c r="I157" s="244"/>
      <c r="J157" s="245" t="s">
        <v>179</v>
      </c>
      <c r="K157" s="246">
        <v>1</v>
      </c>
      <c r="L157" s="239">
        <v>0</v>
      </c>
      <c r="M157" s="239"/>
      <c r="N157" s="247">
        <f t="shared" si="10"/>
        <v>0</v>
      </c>
      <c r="O157" s="239"/>
      <c r="P157" s="239"/>
      <c r="Q157" s="239"/>
      <c r="R157" s="164"/>
      <c r="S157" s="138"/>
      <c r="U157" s="139" t="s">
        <v>5</v>
      </c>
      <c r="V157" s="40" t="s">
        <v>38</v>
      </c>
      <c r="W157" s="140">
        <v>0</v>
      </c>
      <c r="X157" s="140">
        <f t="shared" si="11"/>
        <v>0</v>
      </c>
      <c r="Y157" s="140">
        <v>1.57E-3</v>
      </c>
      <c r="Z157" s="140">
        <f t="shared" si="12"/>
        <v>1.57E-3</v>
      </c>
      <c r="AA157" s="140">
        <v>0</v>
      </c>
      <c r="AB157" s="141">
        <f t="shared" si="13"/>
        <v>0</v>
      </c>
      <c r="AH157"/>
      <c r="AI157"/>
      <c r="AJ157"/>
      <c r="AK157"/>
      <c r="AL157"/>
      <c r="AM157"/>
      <c r="AS157" s="18" t="s">
        <v>147</v>
      </c>
      <c r="AU157" s="18" t="s">
        <v>160</v>
      </c>
      <c r="AV157" s="18" t="s">
        <v>79</v>
      </c>
      <c r="AZ157" s="18" t="s">
        <v>126</v>
      </c>
      <c r="BF157" s="142">
        <f t="shared" si="14"/>
        <v>0</v>
      </c>
      <c r="BG157" s="142">
        <f t="shared" si="15"/>
        <v>0</v>
      </c>
      <c r="BH157" s="142">
        <f t="shared" si="16"/>
        <v>0</v>
      </c>
      <c r="BI157" s="142">
        <f t="shared" si="17"/>
        <v>0</v>
      </c>
      <c r="BJ157" s="142">
        <f t="shared" si="18"/>
        <v>0</v>
      </c>
      <c r="BK157" s="18" t="s">
        <v>79</v>
      </c>
      <c r="BL157" s="143">
        <f t="shared" si="19"/>
        <v>0</v>
      </c>
      <c r="BM157" s="18" t="s">
        <v>131</v>
      </c>
      <c r="BN157" s="18" t="s">
        <v>327</v>
      </c>
    </row>
    <row r="158" spans="2:66" s="1" customFormat="1" ht="25.5" customHeight="1" x14ac:dyDescent="0.3">
      <c r="B158" s="137"/>
      <c r="C158" s="227" t="s">
        <v>204</v>
      </c>
      <c r="D158" s="227" t="s">
        <v>127</v>
      </c>
      <c r="E158" s="228" t="s">
        <v>268</v>
      </c>
      <c r="F158" s="238" t="s">
        <v>328</v>
      </c>
      <c r="G158" s="238"/>
      <c r="H158" s="238"/>
      <c r="I158" s="238"/>
      <c r="J158" s="229" t="s">
        <v>173</v>
      </c>
      <c r="K158" s="230">
        <v>4</v>
      </c>
      <c r="L158" s="239">
        <v>0</v>
      </c>
      <c r="M158" s="239"/>
      <c r="N158" s="239">
        <f t="shared" si="10"/>
        <v>0</v>
      </c>
      <c r="O158" s="239"/>
      <c r="P158" s="239"/>
      <c r="Q158" s="239"/>
      <c r="R158" s="164"/>
      <c r="S158" s="138"/>
      <c r="U158" s="139" t="s">
        <v>5</v>
      </c>
      <c r="V158" s="40" t="s">
        <v>38</v>
      </c>
      <c r="W158" s="140">
        <v>0.61680999999999997</v>
      </c>
      <c r="X158" s="140">
        <f t="shared" si="11"/>
        <v>2.4672399999999999</v>
      </c>
      <c r="Y158" s="140">
        <v>1.6299999999999999E-3</v>
      </c>
      <c r="Z158" s="140">
        <f t="shared" si="12"/>
        <v>6.5199999999999998E-3</v>
      </c>
      <c r="AA158" s="140">
        <v>0</v>
      </c>
      <c r="AB158" s="141">
        <f t="shared" si="13"/>
        <v>0</v>
      </c>
      <c r="AH158"/>
      <c r="AI158"/>
      <c r="AJ158"/>
      <c r="AK158"/>
      <c r="AL158"/>
      <c r="AM158"/>
      <c r="AS158" s="18" t="s">
        <v>131</v>
      </c>
      <c r="AU158" s="18" t="s">
        <v>127</v>
      </c>
      <c r="AV158" s="18" t="s">
        <v>79</v>
      </c>
      <c r="AZ158" s="18" t="s">
        <v>126</v>
      </c>
      <c r="BF158" s="142">
        <f t="shared" si="14"/>
        <v>0</v>
      </c>
      <c r="BG158" s="142">
        <f t="shared" si="15"/>
        <v>0</v>
      </c>
      <c r="BH158" s="142">
        <f t="shared" si="16"/>
        <v>0</v>
      </c>
      <c r="BI158" s="142">
        <f t="shared" si="17"/>
        <v>0</v>
      </c>
      <c r="BJ158" s="142">
        <f t="shared" si="18"/>
        <v>0</v>
      </c>
      <c r="BK158" s="18" t="s">
        <v>79</v>
      </c>
      <c r="BL158" s="143">
        <f t="shared" si="19"/>
        <v>0</v>
      </c>
      <c r="BM158" s="18" t="s">
        <v>131</v>
      </c>
      <c r="BN158" s="18" t="s">
        <v>329</v>
      </c>
    </row>
    <row r="159" spans="2:66" s="1" customFormat="1" ht="25.5" customHeight="1" x14ac:dyDescent="0.3">
      <c r="B159" s="137"/>
      <c r="C159" s="227" t="s">
        <v>205</v>
      </c>
      <c r="D159" s="227" t="s">
        <v>127</v>
      </c>
      <c r="E159" s="228" t="s">
        <v>267</v>
      </c>
      <c r="F159" s="248" t="s">
        <v>378</v>
      </c>
      <c r="G159" s="238"/>
      <c r="H159" s="238"/>
      <c r="I159" s="238"/>
      <c r="J159" s="229" t="s">
        <v>173</v>
      </c>
      <c r="K159" s="230">
        <v>2</v>
      </c>
      <c r="L159" s="239">
        <v>0</v>
      </c>
      <c r="M159" s="239"/>
      <c r="N159" s="239">
        <f t="shared" si="10"/>
        <v>0</v>
      </c>
      <c r="O159" s="239"/>
      <c r="P159" s="239"/>
      <c r="Q159" s="239"/>
      <c r="R159" s="164"/>
      <c r="S159" s="138"/>
      <c r="U159" s="139" t="s">
        <v>5</v>
      </c>
      <c r="V159" s="40" t="s">
        <v>38</v>
      </c>
      <c r="W159" s="140">
        <v>0.60643000000000002</v>
      </c>
      <c r="X159" s="140">
        <f t="shared" si="11"/>
        <v>1.21286</v>
      </c>
      <c r="Y159" s="140">
        <v>1.57E-3</v>
      </c>
      <c r="Z159" s="140">
        <f t="shared" si="12"/>
        <v>3.14E-3</v>
      </c>
      <c r="AA159" s="140">
        <v>0</v>
      </c>
      <c r="AB159" s="141">
        <f t="shared" si="13"/>
        <v>0</v>
      </c>
      <c r="AH159"/>
      <c r="AI159"/>
      <c r="AJ159"/>
      <c r="AK159"/>
      <c r="AL159"/>
      <c r="AM159"/>
      <c r="AS159" s="18" t="s">
        <v>170</v>
      </c>
      <c r="AU159" s="18" t="s">
        <v>127</v>
      </c>
      <c r="AV159" s="18" t="s">
        <v>79</v>
      </c>
      <c r="AZ159" s="18" t="s">
        <v>126</v>
      </c>
      <c r="BF159" s="142">
        <f t="shared" si="14"/>
        <v>0</v>
      </c>
      <c r="BG159" s="142">
        <f t="shared" si="15"/>
        <v>0</v>
      </c>
      <c r="BH159" s="142">
        <f t="shared" si="16"/>
        <v>0</v>
      </c>
      <c r="BI159" s="142">
        <f t="shared" si="17"/>
        <v>0</v>
      </c>
      <c r="BJ159" s="142">
        <f t="shared" si="18"/>
        <v>0</v>
      </c>
      <c r="BK159" s="18" t="s">
        <v>79</v>
      </c>
      <c r="BL159" s="143">
        <f t="shared" si="19"/>
        <v>0</v>
      </c>
      <c r="BM159" s="18" t="s">
        <v>170</v>
      </c>
      <c r="BN159" s="18" t="s">
        <v>330</v>
      </c>
    </row>
    <row r="160" spans="2:66" s="1" customFormat="1" ht="27.75" customHeight="1" x14ac:dyDescent="0.3">
      <c r="B160" s="137"/>
      <c r="C160" s="227" t="s">
        <v>206</v>
      </c>
      <c r="D160" s="227" t="s">
        <v>127</v>
      </c>
      <c r="E160" s="228" t="s">
        <v>331</v>
      </c>
      <c r="F160" s="248" t="s">
        <v>379</v>
      </c>
      <c r="G160" s="238"/>
      <c r="H160" s="238"/>
      <c r="I160" s="238"/>
      <c r="J160" s="229" t="s">
        <v>332</v>
      </c>
      <c r="K160" s="230">
        <v>1</v>
      </c>
      <c r="L160" s="239">
        <v>0</v>
      </c>
      <c r="M160" s="239"/>
      <c r="N160" s="239">
        <f t="shared" si="10"/>
        <v>0</v>
      </c>
      <c r="O160" s="239"/>
      <c r="P160" s="239"/>
      <c r="Q160" s="239"/>
      <c r="R160" s="164"/>
      <c r="S160" s="138"/>
      <c r="U160" s="139" t="s">
        <v>5</v>
      </c>
      <c r="V160" s="40" t="s">
        <v>38</v>
      </c>
      <c r="W160" s="140">
        <v>0</v>
      </c>
      <c r="X160" s="140">
        <f t="shared" si="11"/>
        <v>0</v>
      </c>
      <c r="Y160" s="140">
        <v>0</v>
      </c>
      <c r="Z160" s="140">
        <f t="shared" si="12"/>
        <v>0</v>
      </c>
      <c r="AA160" s="140">
        <v>0</v>
      </c>
      <c r="AB160" s="141">
        <f t="shared" si="13"/>
        <v>0</v>
      </c>
      <c r="AH160"/>
      <c r="AI160"/>
      <c r="AJ160"/>
      <c r="AK160"/>
      <c r="AL160"/>
      <c r="AM160"/>
      <c r="AS160" s="18" t="s">
        <v>170</v>
      </c>
      <c r="AU160" s="18" t="s">
        <v>127</v>
      </c>
      <c r="AV160" s="18" t="s">
        <v>79</v>
      </c>
      <c r="AZ160" s="18" t="s">
        <v>126</v>
      </c>
      <c r="BF160" s="142">
        <f t="shared" si="14"/>
        <v>0</v>
      </c>
      <c r="BG160" s="142">
        <f t="shared" si="15"/>
        <v>0</v>
      </c>
      <c r="BH160" s="142">
        <f t="shared" si="16"/>
        <v>0</v>
      </c>
      <c r="BI160" s="142">
        <f t="shared" si="17"/>
        <v>0</v>
      </c>
      <c r="BJ160" s="142">
        <f t="shared" si="18"/>
        <v>0</v>
      </c>
      <c r="BK160" s="18" t="s">
        <v>79</v>
      </c>
      <c r="BL160" s="143">
        <f t="shared" si="19"/>
        <v>0</v>
      </c>
      <c r="BM160" s="18" t="s">
        <v>170</v>
      </c>
      <c r="BN160" s="18" t="s">
        <v>333</v>
      </c>
    </row>
    <row r="161" spans="2:66" s="1" customFormat="1" ht="16.5" customHeight="1" x14ac:dyDescent="0.3">
      <c r="B161" s="137"/>
      <c r="C161" s="227" t="s">
        <v>207</v>
      </c>
      <c r="D161" s="227" t="s">
        <v>127</v>
      </c>
      <c r="E161" s="228"/>
      <c r="F161" s="238" t="s">
        <v>334</v>
      </c>
      <c r="G161" s="238"/>
      <c r="H161" s="238"/>
      <c r="I161" s="238"/>
      <c r="J161" s="229" t="s">
        <v>274</v>
      </c>
      <c r="K161" s="230">
        <v>1</v>
      </c>
      <c r="L161" s="239">
        <v>0</v>
      </c>
      <c r="M161" s="239"/>
      <c r="N161" s="239">
        <f t="shared" si="10"/>
        <v>0</v>
      </c>
      <c r="O161" s="239"/>
      <c r="P161" s="239"/>
      <c r="Q161" s="239"/>
      <c r="R161" s="164"/>
      <c r="S161" s="138"/>
      <c r="U161" s="139" t="s">
        <v>5</v>
      </c>
      <c r="V161" s="40" t="s">
        <v>38</v>
      </c>
      <c r="W161" s="140">
        <v>0</v>
      </c>
      <c r="X161" s="140">
        <f t="shared" si="11"/>
        <v>0</v>
      </c>
      <c r="Y161" s="140">
        <v>0</v>
      </c>
      <c r="Z161" s="140">
        <f t="shared" si="12"/>
        <v>0</v>
      </c>
      <c r="AA161" s="140">
        <v>0</v>
      </c>
      <c r="AB161" s="141">
        <f t="shared" si="13"/>
        <v>0</v>
      </c>
      <c r="AH161"/>
      <c r="AI161"/>
      <c r="AJ161"/>
      <c r="AK161"/>
      <c r="AL161"/>
      <c r="AM161"/>
      <c r="AS161" s="18" t="s">
        <v>170</v>
      </c>
      <c r="AU161" s="18" t="s">
        <v>127</v>
      </c>
      <c r="AV161" s="18" t="s">
        <v>79</v>
      </c>
      <c r="AZ161" s="18" t="s">
        <v>126</v>
      </c>
      <c r="BF161" s="142">
        <f t="shared" si="14"/>
        <v>0</v>
      </c>
      <c r="BG161" s="142">
        <f t="shared" si="15"/>
        <v>0</v>
      </c>
      <c r="BH161" s="142">
        <f t="shared" si="16"/>
        <v>0</v>
      </c>
      <c r="BI161" s="142">
        <f t="shared" si="17"/>
        <v>0</v>
      </c>
      <c r="BJ161" s="142">
        <f t="shared" si="18"/>
        <v>0</v>
      </c>
      <c r="BK161" s="18" t="s">
        <v>79</v>
      </c>
      <c r="BL161" s="143">
        <f t="shared" si="19"/>
        <v>0</v>
      </c>
      <c r="BM161" s="18" t="s">
        <v>170</v>
      </c>
      <c r="BN161" s="18" t="s">
        <v>335</v>
      </c>
    </row>
    <row r="162" spans="2:66" s="1" customFormat="1" ht="25.5" customHeight="1" x14ac:dyDescent="0.3">
      <c r="B162" s="137"/>
      <c r="C162" s="227" t="s">
        <v>208</v>
      </c>
      <c r="D162" s="227" t="s">
        <v>127</v>
      </c>
      <c r="E162" s="228" t="s">
        <v>218</v>
      </c>
      <c r="F162" s="238" t="s">
        <v>219</v>
      </c>
      <c r="G162" s="238"/>
      <c r="H162" s="238"/>
      <c r="I162" s="238"/>
      <c r="J162" s="229" t="s">
        <v>179</v>
      </c>
      <c r="K162" s="230">
        <v>1</v>
      </c>
      <c r="L162" s="239">
        <v>0</v>
      </c>
      <c r="M162" s="239"/>
      <c r="N162" s="239">
        <f t="shared" si="10"/>
        <v>0</v>
      </c>
      <c r="O162" s="239"/>
      <c r="P162" s="239"/>
      <c r="Q162" s="239"/>
      <c r="R162" s="164"/>
      <c r="S162" s="138"/>
      <c r="U162" s="139" t="s">
        <v>5</v>
      </c>
      <c r="V162" s="40" t="s">
        <v>38</v>
      </c>
      <c r="W162" s="140">
        <v>5.1180000000000003</v>
      </c>
      <c r="X162" s="140">
        <f t="shared" si="11"/>
        <v>5.1180000000000003</v>
      </c>
      <c r="Y162" s="140">
        <v>0</v>
      </c>
      <c r="Z162" s="140">
        <f t="shared" si="12"/>
        <v>0</v>
      </c>
      <c r="AA162" s="140">
        <v>0</v>
      </c>
      <c r="AB162" s="141">
        <f t="shared" si="13"/>
        <v>0</v>
      </c>
      <c r="AH162"/>
      <c r="AI162"/>
      <c r="AJ162"/>
      <c r="AK162"/>
      <c r="AL162"/>
      <c r="AM162"/>
      <c r="AS162" s="18" t="s">
        <v>131</v>
      </c>
      <c r="AU162" s="18" t="s">
        <v>127</v>
      </c>
      <c r="AV162" s="18" t="s">
        <v>79</v>
      </c>
      <c r="AZ162" s="18" t="s">
        <v>126</v>
      </c>
      <c r="BF162" s="142">
        <f t="shared" si="14"/>
        <v>0</v>
      </c>
      <c r="BG162" s="142">
        <f t="shared" si="15"/>
        <v>0</v>
      </c>
      <c r="BH162" s="142">
        <f t="shared" si="16"/>
        <v>0</v>
      </c>
      <c r="BI162" s="142">
        <f t="shared" si="17"/>
        <v>0</v>
      </c>
      <c r="BJ162" s="142">
        <f t="shared" si="18"/>
        <v>0</v>
      </c>
      <c r="BK162" s="18" t="s">
        <v>79</v>
      </c>
      <c r="BL162" s="143">
        <f t="shared" si="19"/>
        <v>0</v>
      </c>
      <c r="BM162" s="18" t="s">
        <v>131</v>
      </c>
      <c r="BN162" s="18" t="s">
        <v>336</v>
      </c>
    </row>
    <row r="163" spans="2:66" s="1" customFormat="1" ht="30.75" customHeight="1" x14ac:dyDescent="0.3">
      <c r="B163" s="137"/>
      <c r="C163" s="242" t="s">
        <v>211</v>
      </c>
      <c r="D163" s="242" t="s">
        <v>160</v>
      </c>
      <c r="E163" s="243" t="s">
        <v>337</v>
      </c>
      <c r="F163" s="244" t="s">
        <v>394</v>
      </c>
      <c r="G163" s="244"/>
      <c r="H163" s="244"/>
      <c r="I163" s="244"/>
      <c r="J163" s="245" t="s">
        <v>179</v>
      </c>
      <c r="K163" s="246">
        <v>1</v>
      </c>
      <c r="L163" s="239">
        <v>0</v>
      </c>
      <c r="M163" s="239"/>
      <c r="N163" s="247">
        <f t="shared" si="10"/>
        <v>0</v>
      </c>
      <c r="O163" s="239"/>
      <c r="P163" s="239"/>
      <c r="Q163" s="239"/>
      <c r="R163" s="164"/>
      <c r="S163" s="138"/>
      <c r="U163" s="139" t="s">
        <v>5</v>
      </c>
      <c r="V163" s="40" t="s">
        <v>38</v>
      </c>
      <c r="W163" s="140">
        <v>0</v>
      </c>
      <c r="X163" s="140">
        <f t="shared" si="11"/>
        <v>0</v>
      </c>
      <c r="Y163" s="140">
        <v>0</v>
      </c>
      <c r="Z163" s="140">
        <f t="shared" si="12"/>
        <v>0</v>
      </c>
      <c r="AA163" s="140">
        <v>0</v>
      </c>
      <c r="AB163" s="141">
        <f t="shared" si="13"/>
        <v>0</v>
      </c>
      <c r="AH163"/>
      <c r="AI163"/>
      <c r="AJ163"/>
      <c r="AK163"/>
      <c r="AL163"/>
      <c r="AM163"/>
      <c r="AS163" s="18" t="s">
        <v>147</v>
      </c>
      <c r="AU163" s="18" t="s">
        <v>160</v>
      </c>
      <c r="AV163" s="18" t="s">
        <v>79</v>
      </c>
      <c r="AZ163" s="18" t="s">
        <v>126</v>
      </c>
      <c r="BF163" s="142">
        <f t="shared" si="14"/>
        <v>0</v>
      </c>
      <c r="BG163" s="142">
        <f t="shared" si="15"/>
        <v>0</v>
      </c>
      <c r="BH163" s="142">
        <f t="shared" si="16"/>
        <v>0</v>
      </c>
      <c r="BI163" s="142">
        <f t="shared" si="17"/>
        <v>0</v>
      </c>
      <c r="BJ163" s="142">
        <f t="shared" si="18"/>
        <v>0</v>
      </c>
      <c r="BK163" s="18" t="s">
        <v>79</v>
      </c>
      <c r="BL163" s="143">
        <f t="shared" si="19"/>
        <v>0</v>
      </c>
      <c r="BM163" s="18" t="s">
        <v>131</v>
      </c>
      <c r="BN163" s="18" t="s">
        <v>338</v>
      </c>
    </row>
    <row r="164" spans="2:66" s="1" customFormat="1" ht="25.5" customHeight="1" x14ac:dyDescent="0.3">
      <c r="B164" s="137"/>
      <c r="C164" s="227" t="s">
        <v>214</v>
      </c>
      <c r="D164" s="227" t="s">
        <v>127</v>
      </c>
      <c r="E164" s="228" t="s">
        <v>228</v>
      </c>
      <c r="F164" s="238" t="s">
        <v>229</v>
      </c>
      <c r="G164" s="238"/>
      <c r="H164" s="238"/>
      <c r="I164" s="238"/>
      <c r="J164" s="229" t="s">
        <v>179</v>
      </c>
      <c r="K164" s="230">
        <v>1</v>
      </c>
      <c r="L164" s="239">
        <v>0</v>
      </c>
      <c r="M164" s="239"/>
      <c r="N164" s="239">
        <f t="shared" si="10"/>
        <v>0</v>
      </c>
      <c r="O164" s="239"/>
      <c r="P164" s="239"/>
      <c r="Q164" s="239"/>
      <c r="R164" s="164"/>
      <c r="S164" s="138"/>
      <c r="U164" s="139" t="s">
        <v>5</v>
      </c>
      <c r="V164" s="40" t="s">
        <v>38</v>
      </c>
      <c r="W164" s="140">
        <v>1.179</v>
      </c>
      <c r="X164" s="140">
        <f t="shared" si="11"/>
        <v>1.179</v>
      </c>
      <c r="Y164" s="140">
        <v>1.8564000000000001E-2</v>
      </c>
      <c r="Z164" s="140">
        <f t="shared" si="12"/>
        <v>1.8564000000000001E-2</v>
      </c>
      <c r="AA164" s="140">
        <v>0</v>
      </c>
      <c r="AB164" s="141">
        <f t="shared" si="13"/>
        <v>0</v>
      </c>
      <c r="AH164"/>
      <c r="AI164"/>
      <c r="AJ164"/>
      <c r="AK164"/>
      <c r="AL164"/>
      <c r="AM164"/>
      <c r="AS164" s="18" t="s">
        <v>131</v>
      </c>
      <c r="AU164" s="18" t="s">
        <v>127</v>
      </c>
      <c r="AV164" s="18" t="s">
        <v>79</v>
      </c>
      <c r="AZ164" s="18" t="s">
        <v>126</v>
      </c>
      <c r="BF164" s="142">
        <f t="shared" si="14"/>
        <v>0</v>
      </c>
      <c r="BG164" s="142">
        <f t="shared" si="15"/>
        <v>0</v>
      </c>
      <c r="BH164" s="142">
        <f t="shared" si="16"/>
        <v>0</v>
      </c>
      <c r="BI164" s="142">
        <f t="shared" si="17"/>
        <v>0</v>
      </c>
      <c r="BJ164" s="142">
        <f t="shared" si="18"/>
        <v>0</v>
      </c>
      <c r="BK164" s="18" t="s">
        <v>79</v>
      </c>
      <c r="BL164" s="143">
        <f t="shared" si="19"/>
        <v>0</v>
      </c>
      <c r="BM164" s="18" t="s">
        <v>131</v>
      </c>
      <c r="BN164" s="18" t="s">
        <v>339</v>
      </c>
    </row>
    <row r="165" spans="2:66" s="1" customFormat="1" ht="16.5" customHeight="1" x14ac:dyDescent="0.3">
      <c r="B165" s="137"/>
      <c r="C165" s="242" t="s">
        <v>217</v>
      </c>
      <c r="D165" s="242" t="s">
        <v>160</v>
      </c>
      <c r="E165" s="243" t="s">
        <v>340</v>
      </c>
      <c r="F165" s="244" t="s">
        <v>395</v>
      </c>
      <c r="G165" s="244"/>
      <c r="H165" s="244"/>
      <c r="I165" s="244"/>
      <c r="J165" s="245" t="s">
        <v>179</v>
      </c>
      <c r="K165" s="246">
        <v>1</v>
      </c>
      <c r="L165" s="239">
        <v>0</v>
      </c>
      <c r="M165" s="239"/>
      <c r="N165" s="247">
        <f t="shared" si="10"/>
        <v>0</v>
      </c>
      <c r="O165" s="239"/>
      <c r="P165" s="239"/>
      <c r="Q165" s="239"/>
      <c r="R165" s="164"/>
      <c r="S165" s="138"/>
      <c r="U165" s="139" t="s">
        <v>5</v>
      </c>
      <c r="V165" s="40" t="s">
        <v>38</v>
      </c>
      <c r="W165" s="140">
        <v>0</v>
      </c>
      <c r="X165" s="140">
        <f t="shared" si="11"/>
        <v>0</v>
      </c>
      <c r="Y165" s="140">
        <v>0</v>
      </c>
      <c r="Z165" s="140">
        <f t="shared" si="12"/>
        <v>0</v>
      </c>
      <c r="AA165" s="140">
        <v>0</v>
      </c>
      <c r="AB165" s="141">
        <f t="shared" si="13"/>
        <v>0</v>
      </c>
      <c r="AH165"/>
      <c r="AI165"/>
      <c r="AJ165"/>
      <c r="AK165"/>
      <c r="AL165"/>
      <c r="AM165"/>
      <c r="AS165" s="18" t="s">
        <v>147</v>
      </c>
      <c r="AU165" s="18" t="s">
        <v>160</v>
      </c>
      <c r="AV165" s="18" t="s">
        <v>79</v>
      </c>
      <c r="AZ165" s="18" t="s">
        <v>126</v>
      </c>
      <c r="BF165" s="142">
        <f t="shared" si="14"/>
        <v>0</v>
      </c>
      <c r="BG165" s="142">
        <f t="shared" si="15"/>
        <v>0</v>
      </c>
      <c r="BH165" s="142">
        <f t="shared" si="16"/>
        <v>0</v>
      </c>
      <c r="BI165" s="142">
        <f t="shared" si="17"/>
        <v>0</v>
      </c>
      <c r="BJ165" s="142">
        <f t="shared" si="18"/>
        <v>0</v>
      </c>
      <c r="BK165" s="18" t="s">
        <v>79</v>
      </c>
      <c r="BL165" s="143">
        <f t="shared" si="19"/>
        <v>0</v>
      </c>
      <c r="BM165" s="18" t="s">
        <v>131</v>
      </c>
      <c r="BN165" s="18" t="s">
        <v>341</v>
      </c>
    </row>
    <row r="166" spans="2:66" s="1" customFormat="1" ht="25.5" customHeight="1" x14ac:dyDescent="0.3">
      <c r="B166" s="137"/>
      <c r="C166" s="227" t="s">
        <v>220</v>
      </c>
      <c r="D166" s="227" t="s">
        <v>127</v>
      </c>
      <c r="E166" s="228" t="s">
        <v>222</v>
      </c>
      <c r="F166" s="238" t="s">
        <v>223</v>
      </c>
      <c r="G166" s="238"/>
      <c r="H166" s="238"/>
      <c r="I166" s="238"/>
      <c r="J166" s="229" t="s">
        <v>179</v>
      </c>
      <c r="K166" s="230">
        <v>1</v>
      </c>
      <c r="L166" s="239">
        <v>0</v>
      </c>
      <c r="M166" s="239"/>
      <c r="N166" s="239">
        <f t="shared" si="10"/>
        <v>0</v>
      </c>
      <c r="O166" s="239"/>
      <c r="P166" s="239"/>
      <c r="Q166" s="239"/>
      <c r="R166" s="164"/>
      <c r="S166" s="138"/>
      <c r="U166" s="139" t="s">
        <v>5</v>
      </c>
      <c r="V166" s="40" t="s">
        <v>38</v>
      </c>
      <c r="W166" s="140">
        <v>1.002</v>
      </c>
      <c r="X166" s="140">
        <f t="shared" si="11"/>
        <v>1.002</v>
      </c>
      <c r="Y166" s="140">
        <v>7.0200000000000002E-3</v>
      </c>
      <c r="Z166" s="140">
        <f t="shared" si="12"/>
        <v>7.0200000000000002E-3</v>
      </c>
      <c r="AA166" s="140">
        <v>0</v>
      </c>
      <c r="AB166" s="141">
        <f t="shared" si="13"/>
        <v>0</v>
      </c>
      <c r="AH166"/>
      <c r="AI166"/>
      <c r="AJ166"/>
      <c r="AK166"/>
      <c r="AL166"/>
      <c r="AM166"/>
      <c r="AS166" s="18" t="s">
        <v>131</v>
      </c>
      <c r="AU166" s="18" t="s">
        <v>127</v>
      </c>
      <c r="AV166" s="18" t="s">
        <v>79</v>
      </c>
      <c r="AZ166" s="18" t="s">
        <v>126</v>
      </c>
      <c r="BF166" s="142">
        <f t="shared" si="14"/>
        <v>0</v>
      </c>
      <c r="BG166" s="142">
        <f t="shared" si="15"/>
        <v>0</v>
      </c>
      <c r="BH166" s="142">
        <f t="shared" si="16"/>
        <v>0</v>
      </c>
      <c r="BI166" s="142">
        <f t="shared" si="17"/>
        <v>0</v>
      </c>
      <c r="BJ166" s="142">
        <f t="shared" si="18"/>
        <v>0</v>
      </c>
      <c r="BK166" s="18" t="s">
        <v>79</v>
      </c>
      <c r="BL166" s="143">
        <f t="shared" si="19"/>
        <v>0</v>
      </c>
      <c r="BM166" s="18" t="s">
        <v>131</v>
      </c>
      <c r="BN166" s="18" t="s">
        <v>342</v>
      </c>
    </row>
    <row r="167" spans="2:66" s="1" customFormat="1" ht="16.5" customHeight="1" x14ac:dyDescent="0.3">
      <c r="B167" s="137"/>
      <c r="C167" s="242" t="s">
        <v>221</v>
      </c>
      <c r="D167" s="242" t="s">
        <v>160</v>
      </c>
      <c r="E167" s="243" t="s">
        <v>225</v>
      </c>
      <c r="F167" s="244" t="s">
        <v>226</v>
      </c>
      <c r="G167" s="244"/>
      <c r="H167" s="244"/>
      <c r="I167" s="244"/>
      <c r="J167" s="245" t="s">
        <v>179</v>
      </c>
      <c r="K167" s="246">
        <v>1</v>
      </c>
      <c r="L167" s="239">
        <v>0</v>
      </c>
      <c r="M167" s="239"/>
      <c r="N167" s="247">
        <f t="shared" si="10"/>
        <v>0</v>
      </c>
      <c r="O167" s="239"/>
      <c r="P167" s="239"/>
      <c r="Q167" s="239"/>
      <c r="R167" s="164"/>
      <c r="S167" s="138"/>
      <c r="U167" s="139" t="s">
        <v>5</v>
      </c>
      <c r="V167" s="40" t="s">
        <v>38</v>
      </c>
      <c r="W167" s="140">
        <v>0</v>
      </c>
      <c r="X167" s="140">
        <f t="shared" si="11"/>
        <v>0</v>
      </c>
      <c r="Y167" s="140">
        <v>0</v>
      </c>
      <c r="Z167" s="140">
        <f t="shared" si="12"/>
        <v>0</v>
      </c>
      <c r="AA167" s="140">
        <v>0</v>
      </c>
      <c r="AB167" s="141">
        <f t="shared" si="13"/>
        <v>0</v>
      </c>
      <c r="AH167"/>
      <c r="AI167"/>
      <c r="AJ167"/>
      <c r="AK167"/>
      <c r="AL167"/>
      <c r="AM167"/>
      <c r="AS167" s="18" t="s">
        <v>147</v>
      </c>
      <c r="AU167" s="18" t="s">
        <v>160</v>
      </c>
      <c r="AV167" s="18" t="s">
        <v>79</v>
      </c>
      <c r="AZ167" s="18" t="s">
        <v>126</v>
      </c>
      <c r="BF167" s="142">
        <f t="shared" si="14"/>
        <v>0</v>
      </c>
      <c r="BG167" s="142">
        <f t="shared" si="15"/>
        <v>0</v>
      </c>
      <c r="BH167" s="142">
        <f t="shared" si="16"/>
        <v>0</v>
      </c>
      <c r="BI167" s="142">
        <f t="shared" si="17"/>
        <v>0</v>
      </c>
      <c r="BJ167" s="142">
        <f t="shared" si="18"/>
        <v>0</v>
      </c>
      <c r="BK167" s="18" t="s">
        <v>79</v>
      </c>
      <c r="BL167" s="143">
        <f t="shared" si="19"/>
        <v>0</v>
      </c>
      <c r="BM167" s="18" t="s">
        <v>131</v>
      </c>
      <c r="BN167" s="18" t="s">
        <v>343</v>
      </c>
    </row>
    <row r="168" spans="2:66" s="1" customFormat="1" ht="51" customHeight="1" x14ac:dyDescent="0.3">
      <c r="B168" s="137"/>
      <c r="C168" s="227" t="s">
        <v>224</v>
      </c>
      <c r="D168" s="227" t="s">
        <v>127</v>
      </c>
      <c r="E168" s="228" t="s">
        <v>344</v>
      </c>
      <c r="F168" s="238" t="s">
        <v>345</v>
      </c>
      <c r="G168" s="238"/>
      <c r="H168" s="238"/>
      <c r="I168" s="238"/>
      <c r="J168" s="229" t="s">
        <v>179</v>
      </c>
      <c r="K168" s="230">
        <v>1</v>
      </c>
      <c r="L168" s="239">
        <v>0</v>
      </c>
      <c r="M168" s="239"/>
      <c r="N168" s="239">
        <f t="shared" si="10"/>
        <v>0</v>
      </c>
      <c r="O168" s="239"/>
      <c r="P168" s="239"/>
      <c r="Q168" s="239"/>
      <c r="R168" s="164"/>
      <c r="S168" s="138"/>
      <c r="U168" s="139" t="s">
        <v>5</v>
      </c>
      <c r="V168" s="40" t="s">
        <v>38</v>
      </c>
      <c r="W168" s="140">
        <v>4.1069199999999997</v>
      </c>
      <c r="X168" s="140">
        <f t="shared" si="11"/>
        <v>4.1069199999999997</v>
      </c>
      <c r="Y168" s="140">
        <v>0</v>
      </c>
      <c r="Z168" s="140">
        <f t="shared" si="12"/>
        <v>0</v>
      </c>
      <c r="AA168" s="140">
        <v>0</v>
      </c>
      <c r="AB168" s="141">
        <f t="shared" si="13"/>
        <v>0</v>
      </c>
      <c r="AH168"/>
      <c r="AI168"/>
      <c r="AJ168"/>
      <c r="AK168"/>
      <c r="AL168"/>
      <c r="AM168"/>
      <c r="AS168" s="18" t="s">
        <v>131</v>
      </c>
      <c r="AU168" s="18" t="s">
        <v>127</v>
      </c>
      <c r="AV168" s="18" t="s">
        <v>79</v>
      </c>
      <c r="AZ168" s="18" t="s">
        <v>126</v>
      </c>
      <c r="BF168" s="142">
        <f t="shared" si="14"/>
        <v>0</v>
      </c>
      <c r="BG168" s="142">
        <f t="shared" si="15"/>
        <v>0</v>
      </c>
      <c r="BH168" s="142">
        <f t="shared" si="16"/>
        <v>0</v>
      </c>
      <c r="BI168" s="142">
        <f t="shared" si="17"/>
        <v>0</v>
      </c>
      <c r="BJ168" s="142">
        <f t="shared" si="18"/>
        <v>0</v>
      </c>
      <c r="BK168" s="18" t="s">
        <v>79</v>
      </c>
      <c r="BL168" s="143">
        <f t="shared" si="19"/>
        <v>0</v>
      </c>
      <c r="BM168" s="18" t="s">
        <v>131</v>
      </c>
      <c r="BN168" s="18" t="s">
        <v>346</v>
      </c>
    </row>
    <row r="169" spans="2:66" s="1" customFormat="1" ht="16.5" customHeight="1" x14ac:dyDescent="0.3">
      <c r="B169" s="137"/>
      <c r="C169" s="242" t="s">
        <v>227</v>
      </c>
      <c r="D169" s="242" t="s">
        <v>160</v>
      </c>
      <c r="E169" s="243" t="s">
        <v>347</v>
      </c>
      <c r="F169" s="244" t="s">
        <v>348</v>
      </c>
      <c r="G169" s="244"/>
      <c r="H169" s="244"/>
      <c r="I169" s="244"/>
      <c r="J169" s="245" t="s">
        <v>179</v>
      </c>
      <c r="K169" s="246">
        <v>1</v>
      </c>
      <c r="L169" s="239">
        <v>0</v>
      </c>
      <c r="M169" s="239"/>
      <c r="N169" s="247">
        <f t="shared" ref="N169:N185" si="20">ROUND(L169*K169,3)</f>
        <v>0</v>
      </c>
      <c r="O169" s="239"/>
      <c r="P169" s="239"/>
      <c r="Q169" s="239"/>
      <c r="R169" s="164"/>
      <c r="S169" s="138"/>
      <c r="U169" s="139" t="s">
        <v>5</v>
      </c>
      <c r="V169" s="40" t="s">
        <v>38</v>
      </c>
      <c r="W169" s="140">
        <v>0</v>
      </c>
      <c r="X169" s="140">
        <f t="shared" ref="X169:X185" si="21">W169*K169</f>
        <v>0</v>
      </c>
      <c r="Y169" s="140">
        <v>0</v>
      </c>
      <c r="Z169" s="140">
        <f t="shared" ref="Z169:Z185" si="22">Y169*K169</f>
        <v>0</v>
      </c>
      <c r="AA169" s="140">
        <v>0</v>
      </c>
      <c r="AB169" s="141">
        <f t="shared" ref="AB169:AB185" si="23">AA169*K169</f>
        <v>0</v>
      </c>
      <c r="AH169"/>
      <c r="AI169"/>
      <c r="AJ169"/>
      <c r="AK169"/>
      <c r="AL169"/>
      <c r="AM169"/>
      <c r="AS169" s="18" t="s">
        <v>147</v>
      </c>
      <c r="AU169" s="18" t="s">
        <v>160</v>
      </c>
      <c r="AV169" s="18" t="s">
        <v>79</v>
      </c>
      <c r="AZ169" s="18" t="s">
        <v>126</v>
      </c>
      <c r="BF169" s="142">
        <f t="shared" ref="BF169:BF185" si="24">IF(V169="základná",N169,0)</f>
        <v>0</v>
      </c>
      <c r="BG169" s="142">
        <f t="shared" ref="BG169:BG185" si="25">IF(V169="znížená",N169,0)</f>
        <v>0</v>
      </c>
      <c r="BH169" s="142">
        <f t="shared" ref="BH169:BH185" si="26">IF(V169="zákl. prenesená",N169,0)</f>
        <v>0</v>
      </c>
      <c r="BI169" s="142">
        <f t="shared" ref="BI169:BI185" si="27">IF(V169="zníž. prenesená",N169,0)</f>
        <v>0</v>
      </c>
      <c r="BJ169" s="142">
        <f t="shared" ref="BJ169:BJ185" si="28">IF(V169="nulová",N169,0)</f>
        <v>0</v>
      </c>
      <c r="BK169" s="18" t="s">
        <v>79</v>
      </c>
      <c r="BL169" s="143">
        <f t="shared" ref="BL169:BL185" si="29">ROUND(L169*K169,3)</f>
        <v>0</v>
      </c>
      <c r="BM169" s="18" t="s">
        <v>131</v>
      </c>
      <c r="BN169" s="18" t="s">
        <v>349</v>
      </c>
    </row>
    <row r="170" spans="2:66" s="1" customFormat="1" ht="25.5" customHeight="1" x14ac:dyDescent="0.3">
      <c r="B170" s="137"/>
      <c r="C170" s="227" t="s">
        <v>230</v>
      </c>
      <c r="D170" s="227" t="s">
        <v>127</v>
      </c>
      <c r="E170" s="228" t="s">
        <v>228</v>
      </c>
      <c r="F170" s="238" t="s">
        <v>229</v>
      </c>
      <c r="G170" s="238"/>
      <c r="H170" s="238"/>
      <c r="I170" s="238"/>
      <c r="J170" s="229" t="s">
        <v>179</v>
      </c>
      <c r="K170" s="230">
        <v>3</v>
      </c>
      <c r="L170" s="239">
        <v>0</v>
      </c>
      <c r="M170" s="239"/>
      <c r="N170" s="239">
        <f t="shared" si="20"/>
        <v>0</v>
      </c>
      <c r="O170" s="239"/>
      <c r="P170" s="239"/>
      <c r="Q170" s="239"/>
      <c r="R170" s="164"/>
      <c r="S170" s="138"/>
      <c r="U170" s="139" t="s">
        <v>5</v>
      </c>
      <c r="V170" s="40" t="s">
        <v>38</v>
      </c>
      <c r="W170" s="140">
        <v>1.179</v>
      </c>
      <c r="X170" s="140">
        <f t="shared" si="21"/>
        <v>3.5369999999999999</v>
      </c>
      <c r="Y170" s="140">
        <v>1.8564000000000001E-2</v>
      </c>
      <c r="Z170" s="140">
        <f t="shared" si="22"/>
        <v>5.5692000000000005E-2</v>
      </c>
      <c r="AA170" s="140">
        <v>0</v>
      </c>
      <c r="AB170" s="141">
        <f t="shared" si="23"/>
        <v>0</v>
      </c>
      <c r="AH170"/>
      <c r="AI170"/>
      <c r="AJ170"/>
      <c r="AK170"/>
      <c r="AL170"/>
      <c r="AM170"/>
      <c r="AS170" s="18" t="s">
        <v>131</v>
      </c>
      <c r="AU170" s="18" t="s">
        <v>127</v>
      </c>
      <c r="AV170" s="18" t="s">
        <v>79</v>
      </c>
      <c r="AZ170" s="18" t="s">
        <v>126</v>
      </c>
      <c r="BF170" s="142">
        <f t="shared" si="24"/>
        <v>0</v>
      </c>
      <c r="BG170" s="142">
        <f t="shared" si="25"/>
        <v>0</v>
      </c>
      <c r="BH170" s="142">
        <f t="shared" si="26"/>
        <v>0</v>
      </c>
      <c r="BI170" s="142">
        <f t="shared" si="27"/>
        <v>0</v>
      </c>
      <c r="BJ170" s="142">
        <f t="shared" si="28"/>
        <v>0</v>
      </c>
      <c r="BK170" s="18" t="s">
        <v>79</v>
      </c>
      <c r="BL170" s="143">
        <f t="shared" si="29"/>
        <v>0</v>
      </c>
      <c r="BM170" s="18" t="s">
        <v>131</v>
      </c>
      <c r="BN170" s="18" t="s">
        <v>350</v>
      </c>
    </row>
    <row r="171" spans="2:66" s="1" customFormat="1" ht="25.5" customHeight="1" x14ac:dyDescent="0.3">
      <c r="B171" s="137"/>
      <c r="C171" s="242" t="s">
        <v>232</v>
      </c>
      <c r="D171" s="242" t="s">
        <v>160</v>
      </c>
      <c r="E171" s="243" t="s">
        <v>231</v>
      </c>
      <c r="F171" s="244" t="s">
        <v>396</v>
      </c>
      <c r="G171" s="244"/>
      <c r="H171" s="244"/>
      <c r="I171" s="244"/>
      <c r="J171" s="245" t="s">
        <v>179</v>
      </c>
      <c r="K171" s="246">
        <v>1</v>
      </c>
      <c r="L171" s="239">
        <v>0</v>
      </c>
      <c r="M171" s="239"/>
      <c r="N171" s="247">
        <f t="shared" si="20"/>
        <v>0</v>
      </c>
      <c r="O171" s="239"/>
      <c r="P171" s="239"/>
      <c r="Q171" s="239"/>
      <c r="R171" s="164"/>
      <c r="S171" s="138"/>
      <c r="U171" s="139" t="s">
        <v>5</v>
      </c>
      <c r="V171" s="40" t="s">
        <v>38</v>
      </c>
      <c r="W171" s="140">
        <v>0</v>
      </c>
      <c r="X171" s="140">
        <f t="shared" si="21"/>
        <v>0</v>
      </c>
      <c r="Y171" s="140">
        <v>0.49</v>
      </c>
      <c r="Z171" s="140">
        <f t="shared" si="22"/>
        <v>0.49</v>
      </c>
      <c r="AA171" s="140">
        <v>0</v>
      </c>
      <c r="AB171" s="141">
        <f t="shared" si="23"/>
        <v>0</v>
      </c>
      <c r="AH171"/>
      <c r="AI171"/>
      <c r="AJ171"/>
      <c r="AK171"/>
      <c r="AL171"/>
      <c r="AM171"/>
      <c r="AS171" s="18" t="s">
        <v>147</v>
      </c>
      <c r="AU171" s="18" t="s">
        <v>160</v>
      </c>
      <c r="AV171" s="18" t="s">
        <v>79</v>
      </c>
      <c r="AZ171" s="18" t="s">
        <v>126</v>
      </c>
      <c r="BF171" s="142">
        <f t="shared" si="24"/>
        <v>0</v>
      </c>
      <c r="BG171" s="142">
        <f t="shared" si="25"/>
        <v>0</v>
      </c>
      <c r="BH171" s="142">
        <f t="shared" si="26"/>
        <v>0</v>
      </c>
      <c r="BI171" s="142">
        <f t="shared" si="27"/>
        <v>0</v>
      </c>
      <c r="BJ171" s="142">
        <f t="shared" si="28"/>
        <v>0</v>
      </c>
      <c r="BK171" s="18" t="s">
        <v>79</v>
      </c>
      <c r="BL171" s="143">
        <f t="shared" si="29"/>
        <v>0</v>
      </c>
      <c r="BM171" s="18" t="s">
        <v>131</v>
      </c>
      <c r="BN171" s="18" t="s">
        <v>351</v>
      </c>
    </row>
    <row r="172" spans="2:66" s="1" customFormat="1" ht="25.5" customHeight="1" x14ac:dyDescent="0.3">
      <c r="B172" s="137"/>
      <c r="C172" s="242" t="s">
        <v>234</v>
      </c>
      <c r="D172" s="242" t="s">
        <v>160</v>
      </c>
      <c r="E172" s="243" t="s">
        <v>233</v>
      </c>
      <c r="F172" s="244" t="s">
        <v>397</v>
      </c>
      <c r="G172" s="244"/>
      <c r="H172" s="244"/>
      <c r="I172" s="244"/>
      <c r="J172" s="245" t="s">
        <v>179</v>
      </c>
      <c r="K172" s="246">
        <v>1</v>
      </c>
      <c r="L172" s="239">
        <v>0</v>
      </c>
      <c r="M172" s="239"/>
      <c r="N172" s="247">
        <f t="shared" si="20"/>
        <v>0</v>
      </c>
      <c r="O172" s="239"/>
      <c r="P172" s="239"/>
      <c r="Q172" s="239"/>
      <c r="R172" s="164"/>
      <c r="S172" s="138"/>
      <c r="U172" s="139" t="s">
        <v>5</v>
      </c>
      <c r="V172" s="40" t="s">
        <v>38</v>
      </c>
      <c r="W172" s="140">
        <v>0</v>
      </c>
      <c r="X172" s="140">
        <f t="shared" si="21"/>
        <v>0</v>
      </c>
      <c r="Y172" s="140">
        <v>0.96</v>
      </c>
      <c r="Z172" s="140">
        <f t="shared" si="22"/>
        <v>0.96</v>
      </c>
      <c r="AA172" s="140">
        <v>0</v>
      </c>
      <c r="AB172" s="141">
        <f t="shared" si="23"/>
        <v>0</v>
      </c>
      <c r="AH172"/>
      <c r="AI172"/>
      <c r="AJ172"/>
      <c r="AK172"/>
      <c r="AL172"/>
      <c r="AM172"/>
      <c r="AS172" s="18" t="s">
        <v>147</v>
      </c>
      <c r="AU172" s="18" t="s">
        <v>160</v>
      </c>
      <c r="AV172" s="18" t="s">
        <v>79</v>
      </c>
      <c r="AZ172" s="18" t="s">
        <v>126</v>
      </c>
      <c r="BF172" s="142">
        <f t="shared" si="24"/>
        <v>0</v>
      </c>
      <c r="BG172" s="142">
        <f t="shared" si="25"/>
        <v>0</v>
      </c>
      <c r="BH172" s="142">
        <f t="shared" si="26"/>
        <v>0</v>
      </c>
      <c r="BI172" s="142">
        <f t="shared" si="27"/>
        <v>0</v>
      </c>
      <c r="BJ172" s="142">
        <f t="shared" si="28"/>
        <v>0</v>
      </c>
      <c r="BK172" s="18" t="s">
        <v>79</v>
      </c>
      <c r="BL172" s="143">
        <f t="shared" si="29"/>
        <v>0</v>
      </c>
      <c r="BM172" s="18" t="s">
        <v>131</v>
      </c>
      <c r="BN172" s="18" t="s">
        <v>352</v>
      </c>
    </row>
    <row r="173" spans="2:66" s="1" customFormat="1" ht="25.5" customHeight="1" x14ac:dyDescent="0.3">
      <c r="B173" s="137"/>
      <c r="C173" s="242" t="s">
        <v>236</v>
      </c>
      <c r="D173" s="242" t="s">
        <v>160</v>
      </c>
      <c r="E173" s="243" t="s">
        <v>235</v>
      </c>
      <c r="F173" s="244" t="s">
        <v>398</v>
      </c>
      <c r="G173" s="244"/>
      <c r="H173" s="244"/>
      <c r="I173" s="244"/>
      <c r="J173" s="245" t="s">
        <v>179</v>
      </c>
      <c r="K173" s="246">
        <v>1</v>
      </c>
      <c r="L173" s="239">
        <v>0</v>
      </c>
      <c r="M173" s="239"/>
      <c r="N173" s="247">
        <f t="shared" si="20"/>
        <v>0</v>
      </c>
      <c r="O173" s="239"/>
      <c r="P173" s="239"/>
      <c r="Q173" s="239"/>
      <c r="R173" s="164"/>
      <c r="S173" s="138"/>
      <c r="U173" s="139" t="s">
        <v>5</v>
      </c>
      <c r="V173" s="40" t="s">
        <v>38</v>
      </c>
      <c r="W173" s="140">
        <v>0</v>
      </c>
      <c r="X173" s="140">
        <f t="shared" si="21"/>
        <v>0</v>
      </c>
      <c r="Y173" s="140">
        <v>0.22</v>
      </c>
      <c r="Z173" s="140">
        <f t="shared" si="22"/>
        <v>0.22</v>
      </c>
      <c r="AA173" s="140">
        <v>0</v>
      </c>
      <c r="AB173" s="141">
        <f t="shared" si="23"/>
        <v>0</v>
      </c>
      <c r="AH173"/>
      <c r="AI173"/>
      <c r="AJ173"/>
      <c r="AK173"/>
      <c r="AL173"/>
      <c r="AM173"/>
      <c r="AS173" s="18" t="s">
        <v>147</v>
      </c>
      <c r="AU173" s="18" t="s">
        <v>160</v>
      </c>
      <c r="AV173" s="18" t="s">
        <v>79</v>
      </c>
      <c r="AZ173" s="18" t="s">
        <v>126</v>
      </c>
      <c r="BF173" s="142">
        <f t="shared" si="24"/>
        <v>0</v>
      </c>
      <c r="BG173" s="142">
        <f t="shared" si="25"/>
        <v>0</v>
      </c>
      <c r="BH173" s="142">
        <f t="shared" si="26"/>
        <v>0</v>
      </c>
      <c r="BI173" s="142">
        <f t="shared" si="27"/>
        <v>0</v>
      </c>
      <c r="BJ173" s="142">
        <f t="shared" si="28"/>
        <v>0</v>
      </c>
      <c r="BK173" s="18" t="s">
        <v>79</v>
      </c>
      <c r="BL173" s="143">
        <f t="shared" si="29"/>
        <v>0</v>
      </c>
      <c r="BM173" s="18" t="s">
        <v>131</v>
      </c>
      <c r="BN173" s="18" t="s">
        <v>353</v>
      </c>
    </row>
    <row r="174" spans="2:66" s="1" customFormat="1" ht="25.5" customHeight="1" x14ac:dyDescent="0.3">
      <c r="B174" s="137"/>
      <c r="C174" s="227" t="s">
        <v>239</v>
      </c>
      <c r="D174" s="227" t="s">
        <v>127</v>
      </c>
      <c r="E174" s="228" t="s">
        <v>237</v>
      </c>
      <c r="F174" s="238" t="s">
        <v>238</v>
      </c>
      <c r="G174" s="238"/>
      <c r="H174" s="238"/>
      <c r="I174" s="238"/>
      <c r="J174" s="229" t="s">
        <v>179</v>
      </c>
      <c r="K174" s="230">
        <v>1</v>
      </c>
      <c r="L174" s="239">
        <v>0</v>
      </c>
      <c r="M174" s="239"/>
      <c r="N174" s="239">
        <f t="shared" si="20"/>
        <v>0</v>
      </c>
      <c r="O174" s="239"/>
      <c r="P174" s="239"/>
      <c r="Q174" s="239"/>
      <c r="R174" s="164"/>
      <c r="S174" s="138"/>
      <c r="U174" s="139" t="s">
        <v>5</v>
      </c>
      <c r="V174" s="40" t="s">
        <v>38</v>
      </c>
      <c r="W174" s="140">
        <v>2.0369999999999999</v>
      </c>
      <c r="X174" s="140">
        <f t="shared" si="21"/>
        <v>2.0369999999999999</v>
      </c>
      <c r="Y174" s="140">
        <v>3.022E-2</v>
      </c>
      <c r="Z174" s="140">
        <f t="shared" si="22"/>
        <v>3.022E-2</v>
      </c>
      <c r="AA174" s="140">
        <v>0</v>
      </c>
      <c r="AB174" s="141">
        <f t="shared" si="23"/>
        <v>0</v>
      </c>
      <c r="AH174"/>
      <c r="AI174"/>
      <c r="AJ174"/>
      <c r="AK174"/>
      <c r="AL174"/>
      <c r="AM174"/>
      <c r="AS174" s="18" t="s">
        <v>131</v>
      </c>
      <c r="AU174" s="18" t="s">
        <v>127</v>
      </c>
      <c r="AV174" s="18" t="s">
        <v>79</v>
      </c>
      <c r="AZ174" s="18" t="s">
        <v>126</v>
      </c>
      <c r="BF174" s="142">
        <f t="shared" si="24"/>
        <v>0</v>
      </c>
      <c r="BG174" s="142">
        <f t="shared" si="25"/>
        <v>0</v>
      </c>
      <c r="BH174" s="142">
        <f t="shared" si="26"/>
        <v>0</v>
      </c>
      <c r="BI174" s="142">
        <f t="shared" si="27"/>
        <v>0</v>
      </c>
      <c r="BJ174" s="142">
        <f t="shared" si="28"/>
        <v>0</v>
      </c>
      <c r="BK174" s="18" t="s">
        <v>79</v>
      </c>
      <c r="BL174" s="143">
        <f t="shared" si="29"/>
        <v>0</v>
      </c>
      <c r="BM174" s="18" t="s">
        <v>131</v>
      </c>
      <c r="BN174" s="18" t="s">
        <v>354</v>
      </c>
    </row>
    <row r="175" spans="2:66" s="1" customFormat="1" ht="38.25" customHeight="1" x14ac:dyDescent="0.3">
      <c r="B175" s="137"/>
      <c r="C175" s="242" t="s">
        <v>241</v>
      </c>
      <c r="D175" s="242" t="s">
        <v>160</v>
      </c>
      <c r="E175" s="243" t="s">
        <v>240</v>
      </c>
      <c r="F175" s="244" t="s">
        <v>399</v>
      </c>
      <c r="G175" s="244"/>
      <c r="H175" s="244"/>
      <c r="I175" s="244"/>
      <c r="J175" s="245" t="s">
        <v>179</v>
      </c>
      <c r="K175" s="246">
        <v>1</v>
      </c>
      <c r="L175" s="239">
        <v>0</v>
      </c>
      <c r="M175" s="239"/>
      <c r="N175" s="247">
        <f t="shared" si="20"/>
        <v>0</v>
      </c>
      <c r="O175" s="239"/>
      <c r="P175" s="239"/>
      <c r="Q175" s="239"/>
      <c r="R175" s="164"/>
      <c r="S175" s="138"/>
      <c r="U175" s="139" t="s">
        <v>5</v>
      </c>
      <c r="V175" s="40" t="s">
        <v>38</v>
      </c>
      <c r="W175" s="140">
        <v>0</v>
      </c>
      <c r="X175" s="140">
        <f t="shared" si="21"/>
        <v>0</v>
      </c>
      <c r="Y175" s="140">
        <v>1.2</v>
      </c>
      <c r="Z175" s="140">
        <f t="shared" si="22"/>
        <v>1.2</v>
      </c>
      <c r="AA175" s="140">
        <v>0</v>
      </c>
      <c r="AB175" s="141">
        <f t="shared" si="23"/>
        <v>0</v>
      </c>
      <c r="AH175"/>
      <c r="AI175"/>
      <c r="AJ175"/>
      <c r="AK175"/>
      <c r="AL175"/>
      <c r="AM175"/>
      <c r="AS175" s="18" t="s">
        <v>147</v>
      </c>
      <c r="AU175" s="18" t="s">
        <v>160</v>
      </c>
      <c r="AV175" s="18" t="s">
        <v>79</v>
      </c>
      <c r="AZ175" s="18" t="s">
        <v>126</v>
      </c>
      <c r="BF175" s="142">
        <f t="shared" si="24"/>
        <v>0</v>
      </c>
      <c r="BG175" s="142">
        <f t="shared" si="25"/>
        <v>0</v>
      </c>
      <c r="BH175" s="142">
        <f t="shared" si="26"/>
        <v>0</v>
      </c>
      <c r="BI175" s="142">
        <f t="shared" si="27"/>
        <v>0</v>
      </c>
      <c r="BJ175" s="142">
        <f t="shared" si="28"/>
        <v>0</v>
      </c>
      <c r="BK175" s="18" t="s">
        <v>79</v>
      </c>
      <c r="BL175" s="143">
        <f t="shared" si="29"/>
        <v>0</v>
      </c>
      <c r="BM175" s="18" t="s">
        <v>131</v>
      </c>
      <c r="BN175" s="18" t="s">
        <v>355</v>
      </c>
    </row>
    <row r="176" spans="2:66" s="1" customFormat="1" ht="25.5" customHeight="1" x14ac:dyDescent="0.3">
      <c r="B176" s="137"/>
      <c r="C176" s="227" t="s">
        <v>244</v>
      </c>
      <c r="D176" s="227" t="s">
        <v>127</v>
      </c>
      <c r="E176" s="228" t="s">
        <v>222</v>
      </c>
      <c r="F176" s="238" t="s">
        <v>223</v>
      </c>
      <c r="G176" s="238"/>
      <c r="H176" s="238"/>
      <c r="I176" s="238"/>
      <c r="J176" s="229" t="s">
        <v>179</v>
      </c>
      <c r="K176" s="230">
        <v>1</v>
      </c>
      <c r="L176" s="239">
        <v>0</v>
      </c>
      <c r="M176" s="239"/>
      <c r="N176" s="239">
        <f t="shared" si="20"/>
        <v>0</v>
      </c>
      <c r="O176" s="239"/>
      <c r="P176" s="239"/>
      <c r="Q176" s="239"/>
      <c r="R176" s="164"/>
      <c r="S176" s="138"/>
      <c r="U176" s="139" t="s">
        <v>5</v>
      </c>
      <c r="V176" s="40" t="s">
        <v>38</v>
      </c>
      <c r="W176" s="140">
        <v>1.002</v>
      </c>
      <c r="X176" s="140">
        <f t="shared" si="21"/>
        <v>1.002</v>
      </c>
      <c r="Y176" s="140">
        <v>7.0200000000000002E-3</v>
      </c>
      <c r="Z176" s="140">
        <f t="shared" si="22"/>
        <v>7.0200000000000002E-3</v>
      </c>
      <c r="AA176" s="140">
        <v>0</v>
      </c>
      <c r="AB176" s="141">
        <f t="shared" si="23"/>
        <v>0</v>
      </c>
      <c r="AH176"/>
      <c r="AI176"/>
      <c r="AJ176"/>
      <c r="AK176"/>
      <c r="AL176"/>
      <c r="AM176"/>
      <c r="AS176" s="18" t="s">
        <v>131</v>
      </c>
      <c r="AU176" s="18" t="s">
        <v>127</v>
      </c>
      <c r="AV176" s="18" t="s">
        <v>79</v>
      </c>
      <c r="AZ176" s="18" t="s">
        <v>126</v>
      </c>
      <c r="BF176" s="142">
        <f t="shared" si="24"/>
        <v>0</v>
      </c>
      <c r="BG176" s="142">
        <f t="shared" si="25"/>
        <v>0</v>
      </c>
      <c r="BH176" s="142">
        <f t="shared" si="26"/>
        <v>0</v>
      </c>
      <c r="BI176" s="142">
        <f t="shared" si="27"/>
        <v>0</v>
      </c>
      <c r="BJ176" s="142">
        <f t="shared" si="28"/>
        <v>0</v>
      </c>
      <c r="BK176" s="18" t="s">
        <v>79</v>
      </c>
      <c r="BL176" s="143">
        <f t="shared" si="29"/>
        <v>0</v>
      </c>
      <c r="BM176" s="18" t="s">
        <v>131</v>
      </c>
      <c r="BN176" s="18" t="s">
        <v>356</v>
      </c>
    </row>
    <row r="177" spans="2:66" s="1" customFormat="1" ht="25.5" customHeight="1" x14ac:dyDescent="0.3">
      <c r="B177" s="137"/>
      <c r="C177" s="242" t="s">
        <v>246</v>
      </c>
      <c r="D177" s="242" t="s">
        <v>160</v>
      </c>
      <c r="E177" s="243" t="s">
        <v>248</v>
      </c>
      <c r="F177" s="244" t="s">
        <v>400</v>
      </c>
      <c r="G177" s="244"/>
      <c r="H177" s="244"/>
      <c r="I177" s="244"/>
      <c r="J177" s="245" t="s">
        <v>179</v>
      </c>
      <c r="K177" s="246">
        <v>1</v>
      </c>
      <c r="L177" s="239">
        <v>0</v>
      </c>
      <c r="M177" s="239"/>
      <c r="N177" s="247">
        <f t="shared" si="20"/>
        <v>0</v>
      </c>
      <c r="O177" s="239"/>
      <c r="P177" s="239"/>
      <c r="Q177" s="239"/>
      <c r="R177" s="164"/>
      <c r="S177" s="138"/>
      <c r="U177" s="139" t="s">
        <v>5</v>
      </c>
      <c r="V177" s="40" t="s">
        <v>38</v>
      </c>
      <c r="W177" s="140">
        <v>0</v>
      </c>
      <c r="X177" s="140">
        <f t="shared" si="21"/>
        <v>0</v>
      </c>
      <c r="Y177" s="140">
        <v>0.16</v>
      </c>
      <c r="Z177" s="140">
        <f t="shared" si="22"/>
        <v>0.16</v>
      </c>
      <c r="AA177" s="140">
        <v>0</v>
      </c>
      <c r="AB177" s="141">
        <f t="shared" si="23"/>
        <v>0</v>
      </c>
      <c r="AH177"/>
      <c r="AI177"/>
      <c r="AJ177"/>
      <c r="AK177"/>
      <c r="AL177"/>
      <c r="AM177"/>
      <c r="AS177" s="18" t="s">
        <v>147</v>
      </c>
      <c r="AU177" s="18" t="s">
        <v>160</v>
      </c>
      <c r="AV177" s="18" t="s">
        <v>79</v>
      </c>
      <c r="AZ177" s="18" t="s">
        <v>126</v>
      </c>
      <c r="BF177" s="142">
        <f t="shared" si="24"/>
        <v>0</v>
      </c>
      <c r="BG177" s="142">
        <f t="shared" si="25"/>
        <v>0</v>
      </c>
      <c r="BH177" s="142">
        <f t="shared" si="26"/>
        <v>0</v>
      </c>
      <c r="BI177" s="142">
        <f t="shared" si="27"/>
        <v>0</v>
      </c>
      <c r="BJ177" s="142">
        <f t="shared" si="28"/>
        <v>0</v>
      </c>
      <c r="BK177" s="18" t="s">
        <v>79</v>
      </c>
      <c r="BL177" s="143">
        <f t="shared" si="29"/>
        <v>0</v>
      </c>
      <c r="BM177" s="18" t="s">
        <v>131</v>
      </c>
      <c r="BN177" s="18" t="s">
        <v>357</v>
      </c>
    </row>
    <row r="178" spans="2:66" s="1" customFormat="1" ht="16.5" customHeight="1" x14ac:dyDescent="0.3">
      <c r="B178" s="137"/>
      <c r="C178" s="227" t="s">
        <v>247</v>
      </c>
      <c r="D178" s="227" t="s">
        <v>127</v>
      </c>
      <c r="E178" s="228" t="s">
        <v>197</v>
      </c>
      <c r="F178" s="238" t="s">
        <v>358</v>
      </c>
      <c r="G178" s="238"/>
      <c r="H178" s="238"/>
      <c r="I178" s="238"/>
      <c r="J178" s="229" t="s">
        <v>179</v>
      </c>
      <c r="K178" s="230">
        <v>1</v>
      </c>
      <c r="L178" s="239">
        <v>0</v>
      </c>
      <c r="M178" s="239"/>
      <c r="N178" s="239">
        <f t="shared" si="20"/>
        <v>0</v>
      </c>
      <c r="O178" s="239"/>
      <c r="P178" s="239"/>
      <c r="Q178" s="239"/>
      <c r="R178" s="164"/>
      <c r="S178" s="138"/>
      <c r="U178" s="139" t="s">
        <v>5</v>
      </c>
      <c r="V178" s="40" t="s">
        <v>38</v>
      </c>
      <c r="W178" s="140">
        <v>0.87778</v>
      </c>
      <c r="X178" s="140">
        <f t="shared" si="21"/>
        <v>0.87778</v>
      </c>
      <c r="Y178" s="140">
        <v>8.9346E-4</v>
      </c>
      <c r="Z178" s="140">
        <f t="shared" si="22"/>
        <v>8.9346E-4</v>
      </c>
      <c r="AA178" s="140">
        <v>0</v>
      </c>
      <c r="AB178" s="141">
        <f t="shared" si="23"/>
        <v>0</v>
      </c>
      <c r="AH178"/>
      <c r="AI178"/>
      <c r="AJ178"/>
      <c r="AK178"/>
      <c r="AL178"/>
      <c r="AM178"/>
      <c r="AS178" s="18" t="s">
        <v>170</v>
      </c>
      <c r="AU178" s="18" t="s">
        <v>127</v>
      </c>
      <c r="AV178" s="18" t="s">
        <v>79</v>
      </c>
      <c r="AZ178" s="18" t="s">
        <v>126</v>
      </c>
      <c r="BF178" s="142">
        <f t="shared" si="24"/>
        <v>0</v>
      </c>
      <c r="BG178" s="142">
        <f t="shared" si="25"/>
        <v>0</v>
      </c>
      <c r="BH178" s="142">
        <f t="shared" si="26"/>
        <v>0</v>
      </c>
      <c r="BI178" s="142">
        <f t="shared" si="27"/>
        <v>0</v>
      </c>
      <c r="BJ178" s="142">
        <f t="shared" si="28"/>
        <v>0</v>
      </c>
      <c r="BK178" s="18" t="s">
        <v>79</v>
      </c>
      <c r="BL178" s="143">
        <f t="shared" si="29"/>
        <v>0</v>
      </c>
      <c r="BM178" s="18" t="s">
        <v>170</v>
      </c>
      <c r="BN178" s="18" t="s">
        <v>359</v>
      </c>
    </row>
    <row r="179" spans="2:66" s="1" customFormat="1" ht="38.25" customHeight="1" x14ac:dyDescent="0.3">
      <c r="B179" s="137"/>
      <c r="C179" s="242" t="s">
        <v>249</v>
      </c>
      <c r="D179" s="242" t="s">
        <v>160</v>
      </c>
      <c r="E179" s="243" t="s">
        <v>360</v>
      </c>
      <c r="F179" s="244" t="s">
        <v>401</v>
      </c>
      <c r="G179" s="244"/>
      <c r="H179" s="244"/>
      <c r="I179" s="244"/>
      <c r="J179" s="245" t="s">
        <v>179</v>
      </c>
      <c r="K179" s="246">
        <v>1</v>
      </c>
      <c r="L179" s="239">
        <v>0</v>
      </c>
      <c r="M179" s="239"/>
      <c r="N179" s="247">
        <f t="shared" si="20"/>
        <v>0</v>
      </c>
      <c r="O179" s="239"/>
      <c r="P179" s="239"/>
      <c r="Q179" s="239"/>
      <c r="R179" s="164"/>
      <c r="S179" s="138"/>
      <c r="U179" s="139" t="s">
        <v>5</v>
      </c>
      <c r="V179" s="40" t="s">
        <v>38</v>
      </c>
      <c r="W179" s="140">
        <v>0</v>
      </c>
      <c r="X179" s="140">
        <f t="shared" si="21"/>
        <v>0</v>
      </c>
      <c r="Y179" s="140">
        <v>4.8000000000000001E-4</v>
      </c>
      <c r="Z179" s="140">
        <f t="shared" si="22"/>
        <v>4.8000000000000001E-4</v>
      </c>
      <c r="AA179" s="140">
        <v>0</v>
      </c>
      <c r="AB179" s="141">
        <f t="shared" si="23"/>
        <v>0</v>
      </c>
      <c r="AH179"/>
      <c r="AI179"/>
      <c r="AJ179"/>
      <c r="AK179"/>
      <c r="AL179"/>
      <c r="AM179"/>
      <c r="AS179" s="18" t="s">
        <v>196</v>
      </c>
      <c r="AU179" s="18" t="s">
        <v>160</v>
      </c>
      <c r="AV179" s="18" t="s">
        <v>79</v>
      </c>
      <c r="AZ179" s="18" t="s">
        <v>126</v>
      </c>
      <c r="BF179" s="142">
        <f t="shared" si="24"/>
        <v>0</v>
      </c>
      <c r="BG179" s="142">
        <f t="shared" si="25"/>
        <v>0</v>
      </c>
      <c r="BH179" s="142">
        <f t="shared" si="26"/>
        <v>0</v>
      </c>
      <c r="BI179" s="142">
        <f t="shared" si="27"/>
        <v>0</v>
      </c>
      <c r="BJ179" s="142">
        <f t="shared" si="28"/>
        <v>0</v>
      </c>
      <c r="BK179" s="18" t="s">
        <v>79</v>
      </c>
      <c r="BL179" s="143">
        <f t="shared" si="29"/>
        <v>0</v>
      </c>
      <c r="BM179" s="18" t="s">
        <v>170</v>
      </c>
      <c r="BN179" s="18" t="s">
        <v>361</v>
      </c>
    </row>
    <row r="180" spans="2:66" s="1" customFormat="1" ht="25.5" customHeight="1" x14ac:dyDescent="0.3">
      <c r="B180" s="137"/>
      <c r="C180" s="227" t="s">
        <v>250</v>
      </c>
      <c r="D180" s="227" t="s">
        <v>127</v>
      </c>
      <c r="E180" s="228" t="s">
        <v>209</v>
      </c>
      <c r="F180" s="238" t="s">
        <v>210</v>
      </c>
      <c r="G180" s="238"/>
      <c r="H180" s="238"/>
      <c r="I180" s="238"/>
      <c r="J180" s="229" t="s">
        <v>173</v>
      </c>
      <c r="K180" s="230">
        <v>41</v>
      </c>
      <c r="L180" s="239">
        <v>0</v>
      </c>
      <c r="M180" s="239"/>
      <c r="N180" s="239">
        <f t="shared" si="20"/>
        <v>0</v>
      </c>
      <c r="O180" s="239"/>
      <c r="P180" s="239"/>
      <c r="Q180" s="239"/>
      <c r="R180" s="164"/>
      <c r="S180" s="138"/>
      <c r="U180" s="139" t="s">
        <v>5</v>
      </c>
      <c r="V180" s="40" t="s">
        <v>38</v>
      </c>
      <c r="W180" s="140">
        <v>0.19</v>
      </c>
      <c r="X180" s="140">
        <f t="shared" si="21"/>
        <v>7.79</v>
      </c>
      <c r="Y180" s="140">
        <v>9.4299999999999991E-3</v>
      </c>
      <c r="Z180" s="140">
        <f t="shared" si="22"/>
        <v>0.38662999999999997</v>
      </c>
      <c r="AA180" s="140">
        <v>0</v>
      </c>
      <c r="AB180" s="141">
        <f t="shared" si="23"/>
        <v>0</v>
      </c>
      <c r="AH180"/>
      <c r="AI180"/>
      <c r="AJ180"/>
      <c r="AK180"/>
      <c r="AL180"/>
      <c r="AM180"/>
      <c r="AS180" s="18" t="s">
        <v>131</v>
      </c>
      <c r="AU180" s="18" t="s">
        <v>127</v>
      </c>
      <c r="AV180" s="18" t="s">
        <v>79</v>
      </c>
      <c r="AZ180" s="18" t="s">
        <v>126</v>
      </c>
      <c r="BF180" s="142">
        <f t="shared" si="24"/>
        <v>0</v>
      </c>
      <c r="BG180" s="142">
        <f t="shared" si="25"/>
        <v>0</v>
      </c>
      <c r="BH180" s="142">
        <f t="shared" si="26"/>
        <v>0</v>
      </c>
      <c r="BI180" s="142">
        <f t="shared" si="27"/>
        <v>0</v>
      </c>
      <c r="BJ180" s="142">
        <f t="shared" si="28"/>
        <v>0</v>
      </c>
      <c r="BK180" s="18" t="s">
        <v>79</v>
      </c>
      <c r="BL180" s="143">
        <f t="shared" si="29"/>
        <v>0</v>
      </c>
      <c r="BM180" s="18" t="s">
        <v>131</v>
      </c>
      <c r="BN180" s="18" t="s">
        <v>362</v>
      </c>
    </row>
    <row r="181" spans="2:66" s="1" customFormat="1" ht="25.5" customHeight="1" x14ac:dyDescent="0.3">
      <c r="B181" s="137"/>
      <c r="C181" s="227" t="s">
        <v>251</v>
      </c>
      <c r="D181" s="227" t="s">
        <v>127</v>
      </c>
      <c r="E181" s="228" t="s">
        <v>212</v>
      </c>
      <c r="F181" s="238" t="s">
        <v>213</v>
      </c>
      <c r="G181" s="238"/>
      <c r="H181" s="238"/>
      <c r="I181" s="238"/>
      <c r="J181" s="229" t="s">
        <v>173</v>
      </c>
      <c r="K181" s="230">
        <v>41</v>
      </c>
      <c r="L181" s="239">
        <v>0</v>
      </c>
      <c r="M181" s="239"/>
      <c r="N181" s="239">
        <f t="shared" si="20"/>
        <v>0</v>
      </c>
      <c r="O181" s="239"/>
      <c r="P181" s="239"/>
      <c r="Q181" s="239"/>
      <c r="R181" s="164"/>
      <c r="S181" s="138"/>
      <c r="U181" s="139" t="s">
        <v>5</v>
      </c>
      <c r="V181" s="40" t="s">
        <v>38</v>
      </c>
      <c r="W181" s="140">
        <v>4.1000000000000002E-2</v>
      </c>
      <c r="X181" s="140">
        <f t="shared" si="21"/>
        <v>1.681</v>
      </c>
      <c r="Y181" s="140">
        <v>1.2E-2</v>
      </c>
      <c r="Z181" s="140">
        <f t="shared" si="22"/>
        <v>0.49199999999999999</v>
      </c>
      <c r="AA181" s="140">
        <v>0</v>
      </c>
      <c r="AB181" s="141">
        <f t="shared" si="23"/>
        <v>0</v>
      </c>
      <c r="AH181"/>
      <c r="AI181"/>
      <c r="AJ181"/>
      <c r="AK181"/>
      <c r="AL181"/>
      <c r="AM181"/>
      <c r="AS181" s="18" t="s">
        <v>131</v>
      </c>
      <c r="AU181" s="18" t="s">
        <v>127</v>
      </c>
      <c r="AV181" s="18" t="s">
        <v>79</v>
      </c>
      <c r="AZ181" s="18" t="s">
        <v>126</v>
      </c>
      <c r="BF181" s="142">
        <f t="shared" si="24"/>
        <v>0</v>
      </c>
      <c r="BG181" s="142">
        <f t="shared" si="25"/>
        <v>0</v>
      </c>
      <c r="BH181" s="142">
        <f t="shared" si="26"/>
        <v>0</v>
      </c>
      <c r="BI181" s="142">
        <f t="shared" si="27"/>
        <v>0</v>
      </c>
      <c r="BJ181" s="142">
        <f t="shared" si="28"/>
        <v>0</v>
      </c>
      <c r="BK181" s="18" t="s">
        <v>79</v>
      </c>
      <c r="BL181" s="143">
        <f t="shared" si="29"/>
        <v>0</v>
      </c>
      <c r="BM181" s="18" t="s">
        <v>131</v>
      </c>
      <c r="BN181" s="18" t="s">
        <v>363</v>
      </c>
    </row>
    <row r="182" spans="2:66" s="1" customFormat="1" ht="16.5" customHeight="1" x14ac:dyDescent="0.3">
      <c r="B182" s="137"/>
      <c r="C182" s="227" t="s">
        <v>254</v>
      </c>
      <c r="D182" s="227" t="s">
        <v>127</v>
      </c>
      <c r="E182" s="228" t="s">
        <v>215</v>
      </c>
      <c r="F182" s="238" t="s">
        <v>216</v>
      </c>
      <c r="G182" s="238"/>
      <c r="H182" s="238"/>
      <c r="I182" s="238"/>
      <c r="J182" s="229" t="s">
        <v>173</v>
      </c>
      <c r="K182" s="230">
        <v>14</v>
      </c>
      <c r="L182" s="239">
        <v>0</v>
      </c>
      <c r="M182" s="239"/>
      <c r="N182" s="239">
        <f t="shared" si="20"/>
        <v>0</v>
      </c>
      <c r="O182" s="239"/>
      <c r="P182" s="239"/>
      <c r="Q182" s="239"/>
      <c r="R182" s="164"/>
      <c r="S182" s="138"/>
      <c r="U182" s="139" t="s">
        <v>5</v>
      </c>
      <c r="V182" s="40" t="s">
        <v>38</v>
      </c>
      <c r="W182" s="140">
        <v>5.7000000000000002E-2</v>
      </c>
      <c r="X182" s="140">
        <f t="shared" si="21"/>
        <v>0.79800000000000004</v>
      </c>
      <c r="Y182" s="140">
        <v>0</v>
      </c>
      <c r="Z182" s="140">
        <f t="shared" si="22"/>
        <v>0</v>
      </c>
      <c r="AA182" s="140">
        <v>0</v>
      </c>
      <c r="AB182" s="141">
        <f t="shared" si="23"/>
        <v>0</v>
      </c>
      <c r="AH182"/>
      <c r="AI182"/>
      <c r="AJ182"/>
      <c r="AK182"/>
      <c r="AL182"/>
      <c r="AM182"/>
      <c r="AS182" s="18" t="s">
        <v>131</v>
      </c>
      <c r="AU182" s="18" t="s">
        <v>127</v>
      </c>
      <c r="AV182" s="18" t="s">
        <v>79</v>
      </c>
      <c r="AZ182" s="18" t="s">
        <v>126</v>
      </c>
      <c r="BF182" s="142">
        <f t="shared" si="24"/>
        <v>0</v>
      </c>
      <c r="BG182" s="142">
        <f t="shared" si="25"/>
        <v>0</v>
      </c>
      <c r="BH182" s="142">
        <f t="shared" si="26"/>
        <v>0</v>
      </c>
      <c r="BI182" s="142">
        <f t="shared" si="27"/>
        <v>0</v>
      </c>
      <c r="BJ182" s="142">
        <f t="shared" si="28"/>
        <v>0</v>
      </c>
      <c r="BK182" s="18" t="s">
        <v>79</v>
      </c>
      <c r="BL182" s="143">
        <f t="shared" si="29"/>
        <v>0</v>
      </c>
      <c r="BM182" s="18" t="s">
        <v>131</v>
      </c>
      <c r="BN182" s="18" t="s">
        <v>364</v>
      </c>
    </row>
    <row r="183" spans="2:66" s="1" customFormat="1" ht="25.5" customHeight="1" x14ac:dyDescent="0.3">
      <c r="B183" s="137"/>
      <c r="C183" s="227" t="s">
        <v>257</v>
      </c>
      <c r="D183" s="227" t="s">
        <v>127</v>
      </c>
      <c r="E183" s="228" t="s">
        <v>365</v>
      </c>
      <c r="F183" s="238" t="s">
        <v>366</v>
      </c>
      <c r="G183" s="238"/>
      <c r="H183" s="238"/>
      <c r="I183" s="238"/>
      <c r="J183" s="229" t="s">
        <v>173</v>
      </c>
      <c r="K183" s="230">
        <v>41</v>
      </c>
      <c r="L183" s="239">
        <v>0</v>
      </c>
      <c r="M183" s="239"/>
      <c r="N183" s="239">
        <f t="shared" si="20"/>
        <v>0</v>
      </c>
      <c r="O183" s="239"/>
      <c r="P183" s="239"/>
      <c r="Q183" s="239"/>
      <c r="R183" s="164"/>
      <c r="S183" s="138"/>
      <c r="U183" s="139" t="s">
        <v>5</v>
      </c>
      <c r="V183" s="40" t="s">
        <v>38</v>
      </c>
      <c r="W183" s="140">
        <v>0.03</v>
      </c>
      <c r="X183" s="140">
        <f t="shared" si="21"/>
        <v>1.23</v>
      </c>
      <c r="Y183" s="140">
        <v>8.0000000000000007E-5</v>
      </c>
      <c r="Z183" s="140">
        <f t="shared" si="22"/>
        <v>3.2800000000000004E-3</v>
      </c>
      <c r="AA183" s="140">
        <v>0</v>
      </c>
      <c r="AB183" s="141">
        <f t="shared" si="23"/>
        <v>0</v>
      </c>
      <c r="AH183"/>
      <c r="AI183"/>
      <c r="AJ183"/>
      <c r="AK183"/>
      <c r="AL183"/>
      <c r="AM183"/>
      <c r="AS183" s="18" t="s">
        <v>131</v>
      </c>
      <c r="AU183" s="18" t="s">
        <v>127</v>
      </c>
      <c r="AV183" s="18" t="s">
        <v>79</v>
      </c>
      <c r="AZ183" s="18" t="s">
        <v>126</v>
      </c>
      <c r="BF183" s="142">
        <f t="shared" si="24"/>
        <v>0</v>
      </c>
      <c r="BG183" s="142">
        <f t="shared" si="25"/>
        <v>0</v>
      </c>
      <c r="BH183" s="142">
        <f t="shared" si="26"/>
        <v>0</v>
      </c>
      <c r="BI183" s="142">
        <f t="shared" si="27"/>
        <v>0</v>
      </c>
      <c r="BJ183" s="142">
        <f t="shared" si="28"/>
        <v>0</v>
      </c>
      <c r="BK183" s="18" t="s">
        <v>79</v>
      </c>
      <c r="BL183" s="143">
        <f t="shared" si="29"/>
        <v>0</v>
      </c>
      <c r="BM183" s="18" t="s">
        <v>131</v>
      </c>
      <c r="BN183" s="18" t="s">
        <v>367</v>
      </c>
    </row>
    <row r="184" spans="2:66" s="1" customFormat="1" ht="25.5" customHeight="1" x14ac:dyDescent="0.3">
      <c r="B184" s="137"/>
      <c r="C184" s="227" t="s">
        <v>258</v>
      </c>
      <c r="D184" s="227" t="s">
        <v>127</v>
      </c>
      <c r="E184" s="228" t="s">
        <v>252</v>
      </c>
      <c r="F184" s="238" t="s">
        <v>253</v>
      </c>
      <c r="G184" s="238"/>
      <c r="H184" s="238"/>
      <c r="I184" s="238"/>
      <c r="J184" s="229" t="s">
        <v>173</v>
      </c>
      <c r="K184" s="230">
        <v>41</v>
      </c>
      <c r="L184" s="239">
        <v>0</v>
      </c>
      <c r="M184" s="239"/>
      <c r="N184" s="239">
        <f t="shared" si="20"/>
        <v>0</v>
      </c>
      <c r="O184" s="239"/>
      <c r="P184" s="239"/>
      <c r="Q184" s="239"/>
      <c r="R184" s="164"/>
      <c r="S184" s="138"/>
      <c r="U184" s="139" t="s">
        <v>5</v>
      </c>
      <c r="V184" s="40" t="s">
        <v>38</v>
      </c>
      <c r="W184" s="140">
        <v>5.2499999999999998E-2</v>
      </c>
      <c r="X184" s="140">
        <f t="shared" si="21"/>
        <v>2.1524999999999999</v>
      </c>
      <c r="Y184" s="140">
        <v>1E-4</v>
      </c>
      <c r="Z184" s="140">
        <f t="shared" si="22"/>
        <v>4.1000000000000003E-3</v>
      </c>
      <c r="AA184" s="140">
        <v>0</v>
      </c>
      <c r="AB184" s="141">
        <f t="shared" si="23"/>
        <v>0</v>
      </c>
      <c r="AH184"/>
      <c r="AI184"/>
      <c r="AJ184"/>
      <c r="AK184"/>
      <c r="AL184"/>
      <c r="AM184"/>
      <c r="AS184" s="18" t="s">
        <v>131</v>
      </c>
      <c r="AU184" s="18" t="s">
        <v>127</v>
      </c>
      <c r="AV184" s="18" t="s">
        <v>79</v>
      </c>
      <c r="AZ184" s="18" t="s">
        <v>126</v>
      </c>
      <c r="BF184" s="142">
        <f t="shared" si="24"/>
        <v>0</v>
      </c>
      <c r="BG184" s="142">
        <f t="shared" si="25"/>
        <v>0</v>
      </c>
      <c r="BH184" s="142">
        <f t="shared" si="26"/>
        <v>0</v>
      </c>
      <c r="BI184" s="142">
        <f t="shared" si="27"/>
        <v>0</v>
      </c>
      <c r="BJ184" s="142">
        <f t="shared" si="28"/>
        <v>0</v>
      </c>
      <c r="BK184" s="18" t="s">
        <v>79</v>
      </c>
      <c r="BL184" s="143">
        <f t="shared" si="29"/>
        <v>0</v>
      </c>
      <c r="BM184" s="18" t="s">
        <v>131</v>
      </c>
      <c r="BN184" s="18" t="s">
        <v>368</v>
      </c>
    </row>
    <row r="185" spans="2:66" s="1" customFormat="1" ht="25.5" customHeight="1" x14ac:dyDescent="0.3">
      <c r="B185" s="137"/>
      <c r="C185" s="227" t="s">
        <v>259</v>
      </c>
      <c r="D185" s="227" t="s">
        <v>127</v>
      </c>
      <c r="E185" s="228" t="s">
        <v>255</v>
      </c>
      <c r="F185" s="238" t="s">
        <v>256</v>
      </c>
      <c r="G185" s="238"/>
      <c r="H185" s="238"/>
      <c r="I185" s="238"/>
      <c r="J185" s="229" t="s">
        <v>173</v>
      </c>
      <c r="K185" s="230">
        <v>14</v>
      </c>
      <c r="L185" s="239">
        <v>0</v>
      </c>
      <c r="M185" s="239"/>
      <c r="N185" s="239">
        <f t="shared" si="20"/>
        <v>0</v>
      </c>
      <c r="O185" s="239"/>
      <c r="P185" s="239"/>
      <c r="Q185" s="239"/>
      <c r="R185" s="164"/>
      <c r="S185" s="138"/>
      <c r="U185" s="139" t="s">
        <v>5</v>
      </c>
      <c r="V185" s="40" t="s">
        <v>38</v>
      </c>
      <c r="W185" s="140">
        <v>5.2499999999999998E-2</v>
      </c>
      <c r="X185" s="140">
        <f t="shared" si="21"/>
        <v>0.73499999999999999</v>
      </c>
      <c r="Y185" s="140">
        <v>1E-4</v>
      </c>
      <c r="Z185" s="140">
        <f t="shared" si="22"/>
        <v>1.4E-3</v>
      </c>
      <c r="AA185" s="140">
        <v>0</v>
      </c>
      <c r="AB185" s="141">
        <f t="shared" si="23"/>
        <v>0</v>
      </c>
      <c r="AH185"/>
      <c r="AI185"/>
      <c r="AJ185"/>
      <c r="AK185"/>
      <c r="AL185"/>
      <c r="AM185"/>
      <c r="AS185" s="18" t="s">
        <v>131</v>
      </c>
      <c r="AU185" s="18" t="s">
        <v>127</v>
      </c>
      <c r="AV185" s="18" t="s">
        <v>79</v>
      </c>
      <c r="AZ185" s="18" t="s">
        <v>126</v>
      </c>
      <c r="BF185" s="142">
        <f t="shared" si="24"/>
        <v>0</v>
      </c>
      <c r="BG185" s="142">
        <f t="shared" si="25"/>
        <v>0</v>
      </c>
      <c r="BH185" s="142">
        <f t="shared" si="26"/>
        <v>0</v>
      </c>
      <c r="BI185" s="142">
        <f t="shared" si="27"/>
        <v>0</v>
      </c>
      <c r="BJ185" s="142">
        <f t="shared" si="28"/>
        <v>0</v>
      </c>
      <c r="BK185" s="18" t="s">
        <v>79</v>
      </c>
      <c r="BL185" s="143">
        <f t="shared" si="29"/>
        <v>0</v>
      </c>
      <c r="BM185" s="18" t="s">
        <v>131</v>
      </c>
      <c r="BN185" s="18" t="s">
        <v>369</v>
      </c>
    </row>
    <row r="186" spans="2:66" s="9" customFormat="1" ht="29.85" customHeight="1" x14ac:dyDescent="0.3">
      <c r="B186" s="126"/>
      <c r="C186" s="127"/>
      <c r="D186" s="136" t="s">
        <v>106</v>
      </c>
      <c r="E186" s="136"/>
      <c r="F186" s="136"/>
      <c r="G186" s="136"/>
      <c r="H186" s="136"/>
      <c r="I186" s="136"/>
      <c r="J186" s="136"/>
      <c r="K186" s="136"/>
      <c r="L186" s="136"/>
      <c r="M186" s="136"/>
      <c r="N186" s="240">
        <f>BL186</f>
        <v>0</v>
      </c>
      <c r="O186" s="241"/>
      <c r="P186" s="241"/>
      <c r="Q186" s="241"/>
      <c r="R186" s="163"/>
      <c r="S186" s="129"/>
      <c r="U186" s="130"/>
      <c r="V186" s="127"/>
      <c r="W186" s="127"/>
      <c r="X186" s="131">
        <f>X187</f>
        <v>44.717987999999998</v>
      </c>
      <c r="Y186" s="127"/>
      <c r="Z186" s="131">
        <f>Z187</f>
        <v>0</v>
      </c>
      <c r="AA186" s="127"/>
      <c r="AB186" s="132">
        <f>AB187</f>
        <v>0</v>
      </c>
      <c r="AH186"/>
      <c r="AI186"/>
      <c r="AJ186"/>
      <c r="AK186"/>
      <c r="AL186"/>
      <c r="AM186"/>
      <c r="AS186" s="133" t="s">
        <v>77</v>
      </c>
      <c r="AU186" s="134" t="s">
        <v>70</v>
      </c>
      <c r="AV186" s="134" t="s">
        <v>77</v>
      </c>
      <c r="AZ186" s="133" t="s">
        <v>126</v>
      </c>
      <c r="BL186" s="135">
        <f>BL187</f>
        <v>0</v>
      </c>
    </row>
    <row r="187" spans="2:66" s="1" customFormat="1" ht="38.25" customHeight="1" x14ac:dyDescent="0.3">
      <c r="B187" s="137"/>
      <c r="C187" s="227" t="s">
        <v>180</v>
      </c>
      <c r="D187" s="227" t="s">
        <v>127</v>
      </c>
      <c r="E187" s="228" t="s">
        <v>265</v>
      </c>
      <c r="F187" s="238" t="s">
        <v>266</v>
      </c>
      <c r="G187" s="238"/>
      <c r="H187" s="238"/>
      <c r="I187" s="238"/>
      <c r="J187" s="229" t="s">
        <v>153</v>
      </c>
      <c r="K187" s="230">
        <v>34.692</v>
      </c>
      <c r="L187" s="239">
        <v>0</v>
      </c>
      <c r="M187" s="239"/>
      <c r="N187" s="239">
        <f>ROUND(L187*K187,3)</f>
        <v>0</v>
      </c>
      <c r="O187" s="239"/>
      <c r="P187" s="239"/>
      <c r="Q187" s="239"/>
      <c r="R187" s="164"/>
      <c r="S187" s="138"/>
      <c r="U187" s="139" t="s">
        <v>5</v>
      </c>
      <c r="V187" s="40" t="s">
        <v>38</v>
      </c>
      <c r="W187" s="140">
        <v>1.2889999999999999</v>
      </c>
      <c r="X187" s="140">
        <f>W187*K187</f>
        <v>44.717987999999998</v>
      </c>
      <c r="Y187" s="140">
        <v>0</v>
      </c>
      <c r="Z187" s="140">
        <f>Y187*K187</f>
        <v>0</v>
      </c>
      <c r="AA187" s="140">
        <v>0</v>
      </c>
      <c r="AB187" s="141">
        <f>AA187*K187</f>
        <v>0</v>
      </c>
      <c r="AH187"/>
      <c r="AI187"/>
      <c r="AJ187"/>
      <c r="AK187"/>
      <c r="AL187"/>
      <c r="AM187"/>
      <c r="AS187" s="18" t="s">
        <v>131</v>
      </c>
      <c r="AU187" s="18" t="s">
        <v>127</v>
      </c>
      <c r="AV187" s="18" t="s">
        <v>79</v>
      </c>
      <c r="AZ187" s="18" t="s">
        <v>126</v>
      </c>
      <c r="BF187" s="142">
        <f>IF(V187="základná",N187,0)</f>
        <v>0</v>
      </c>
      <c r="BG187" s="142">
        <f>IF(V187="znížená",N187,0)</f>
        <v>0</v>
      </c>
      <c r="BH187" s="142">
        <f>IF(V187="zákl. prenesená",N187,0)</f>
        <v>0</v>
      </c>
      <c r="BI187" s="142">
        <f>IF(V187="zníž. prenesená",N187,0)</f>
        <v>0</v>
      </c>
      <c r="BJ187" s="142">
        <f>IF(V187="nulová",N187,0)</f>
        <v>0</v>
      </c>
      <c r="BK187" s="18" t="s">
        <v>79</v>
      </c>
      <c r="BL187" s="143">
        <f>ROUND(L187*K187,3)</f>
        <v>0</v>
      </c>
      <c r="BM187" s="18" t="s">
        <v>131</v>
      </c>
      <c r="BN187" s="18" t="s">
        <v>370</v>
      </c>
    </row>
    <row r="188" spans="2:66" s="9" customFormat="1" ht="37.35" customHeight="1" x14ac:dyDescent="0.35">
      <c r="B188" s="126"/>
      <c r="C188" s="127"/>
      <c r="D188" s="128" t="s">
        <v>107</v>
      </c>
      <c r="E188" s="128"/>
      <c r="F188" s="128"/>
      <c r="G188" s="128"/>
      <c r="H188" s="128"/>
      <c r="I188" s="128"/>
      <c r="J188" s="128"/>
      <c r="K188" s="128"/>
      <c r="L188" s="128"/>
      <c r="M188" s="128"/>
      <c r="N188" s="208">
        <f>BL188</f>
        <v>0</v>
      </c>
      <c r="O188" s="209"/>
      <c r="P188" s="209"/>
      <c r="Q188" s="209"/>
      <c r="R188" s="155"/>
      <c r="S188" s="129"/>
      <c r="U188" s="130"/>
      <c r="V188" s="127"/>
      <c r="W188" s="127"/>
      <c r="X188" s="131">
        <f>X189+X192</f>
        <v>0.62047000000000008</v>
      </c>
      <c r="Y188" s="127"/>
      <c r="Z188" s="131">
        <f>Z189+Z192</f>
        <v>1.66E-3</v>
      </c>
      <c r="AA188" s="127"/>
      <c r="AB188" s="132">
        <f>AB189+AB192</f>
        <v>0</v>
      </c>
      <c r="AH188"/>
      <c r="AI188"/>
      <c r="AJ188"/>
      <c r="AK188"/>
      <c r="AL188"/>
      <c r="AM188"/>
      <c r="AS188" s="133" t="s">
        <v>79</v>
      </c>
      <c r="AU188" s="134" t="s">
        <v>70</v>
      </c>
      <c r="AV188" s="134" t="s">
        <v>71</v>
      </c>
      <c r="AZ188" s="133" t="s">
        <v>126</v>
      </c>
      <c r="BL188" s="135">
        <f>BL189+BL192</f>
        <v>0</v>
      </c>
    </row>
    <row r="189" spans="2:66" s="9" customFormat="1" ht="19.899999999999999" customHeight="1" x14ac:dyDescent="0.3">
      <c r="B189" s="126"/>
      <c r="C189" s="127"/>
      <c r="D189" s="136" t="s">
        <v>108</v>
      </c>
      <c r="E189" s="136"/>
      <c r="F189" s="136"/>
      <c r="G189" s="136"/>
      <c r="H189" s="136"/>
      <c r="I189" s="136"/>
      <c r="J189" s="136"/>
      <c r="K189" s="136"/>
      <c r="L189" s="136"/>
      <c r="M189" s="136"/>
      <c r="N189" s="240">
        <f>BL189</f>
        <v>0</v>
      </c>
      <c r="O189" s="241"/>
      <c r="P189" s="241"/>
      <c r="Q189" s="241"/>
      <c r="R189" s="163"/>
      <c r="S189" s="129"/>
      <c r="U189" s="130"/>
      <c r="V189" s="127"/>
      <c r="W189" s="127"/>
      <c r="X189" s="131">
        <f>SUM(X190:X191)</f>
        <v>0.35177000000000003</v>
      </c>
      <c r="Y189" s="127"/>
      <c r="Z189" s="131">
        <f>SUM(Z190:Z191)</f>
        <v>8.5000000000000006E-4</v>
      </c>
      <c r="AA189" s="127"/>
      <c r="AB189" s="132">
        <f>SUM(AB190:AB191)</f>
        <v>0</v>
      </c>
      <c r="AH189"/>
      <c r="AI189"/>
      <c r="AJ189"/>
      <c r="AK189"/>
      <c r="AL189"/>
      <c r="AM189"/>
      <c r="AS189" s="133" t="s">
        <v>79</v>
      </c>
      <c r="AU189" s="134" t="s">
        <v>70</v>
      </c>
      <c r="AV189" s="134" t="s">
        <v>77</v>
      </c>
      <c r="AZ189" s="133" t="s">
        <v>126</v>
      </c>
      <c r="BL189" s="135">
        <f>SUM(BL190:BL191)</f>
        <v>0</v>
      </c>
    </row>
    <row r="190" spans="2:66" s="1" customFormat="1" ht="38.25" customHeight="1" x14ac:dyDescent="0.3">
      <c r="B190" s="137"/>
      <c r="C190" s="227" t="s">
        <v>260</v>
      </c>
      <c r="D190" s="227" t="s">
        <v>127</v>
      </c>
      <c r="E190" s="228" t="s">
        <v>269</v>
      </c>
      <c r="F190" s="238" t="s">
        <v>270</v>
      </c>
      <c r="G190" s="238"/>
      <c r="H190" s="238"/>
      <c r="I190" s="238"/>
      <c r="J190" s="229" t="s">
        <v>179</v>
      </c>
      <c r="K190" s="230">
        <v>1</v>
      </c>
      <c r="L190" s="239">
        <v>0</v>
      </c>
      <c r="M190" s="239"/>
      <c r="N190" s="239">
        <f>ROUND(L190*K190,3)</f>
        <v>0</v>
      </c>
      <c r="O190" s="239"/>
      <c r="P190" s="239"/>
      <c r="Q190" s="239"/>
      <c r="R190" s="164"/>
      <c r="S190" s="138"/>
      <c r="U190" s="139" t="s">
        <v>5</v>
      </c>
      <c r="V190" s="40" t="s">
        <v>38</v>
      </c>
      <c r="W190" s="140">
        <v>0.35177000000000003</v>
      </c>
      <c r="X190" s="140">
        <f>W190*K190</f>
        <v>0.35177000000000003</v>
      </c>
      <c r="Y190" s="140">
        <v>1E-4</v>
      </c>
      <c r="Z190" s="140">
        <f>Y190*K190</f>
        <v>1E-4</v>
      </c>
      <c r="AA190" s="140">
        <v>0</v>
      </c>
      <c r="AB190" s="141">
        <f>AA190*K190</f>
        <v>0</v>
      </c>
      <c r="AH190"/>
      <c r="AI190"/>
      <c r="AJ190"/>
      <c r="AK190"/>
      <c r="AL190"/>
      <c r="AM190"/>
      <c r="AS190" s="18" t="s">
        <v>170</v>
      </c>
      <c r="AU190" s="18" t="s">
        <v>127</v>
      </c>
      <c r="AV190" s="18" t="s">
        <v>79</v>
      </c>
      <c r="AZ190" s="18" t="s">
        <v>126</v>
      </c>
      <c r="BF190" s="142">
        <f>IF(V190="základná",N190,0)</f>
        <v>0</v>
      </c>
      <c r="BG190" s="142">
        <f>IF(V190="znížená",N190,0)</f>
        <v>0</v>
      </c>
      <c r="BH190" s="142">
        <f>IF(V190="zákl. prenesená",N190,0)</f>
        <v>0</v>
      </c>
      <c r="BI190" s="142">
        <f>IF(V190="zníž. prenesená",N190,0)</f>
        <v>0</v>
      </c>
      <c r="BJ190" s="142">
        <f>IF(V190="nulová",N190,0)</f>
        <v>0</v>
      </c>
      <c r="BK190" s="18" t="s">
        <v>79</v>
      </c>
      <c r="BL190" s="143">
        <f>ROUND(L190*K190,3)</f>
        <v>0</v>
      </c>
      <c r="BM190" s="18" t="s">
        <v>170</v>
      </c>
      <c r="BN190" s="18" t="s">
        <v>371</v>
      </c>
    </row>
    <row r="191" spans="2:66" s="1" customFormat="1" ht="63.75" customHeight="1" x14ac:dyDescent="0.3">
      <c r="B191" s="137"/>
      <c r="C191" s="242" t="s">
        <v>261</v>
      </c>
      <c r="D191" s="242" t="s">
        <v>160</v>
      </c>
      <c r="E191" s="243" t="s">
        <v>271</v>
      </c>
      <c r="F191" s="244" t="s">
        <v>402</v>
      </c>
      <c r="G191" s="244"/>
      <c r="H191" s="244"/>
      <c r="I191" s="244"/>
      <c r="J191" s="245" t="s">
        <v>179</v>
      </c>
      <c r="K191" s="246">
        <v>1</v>
      </c>
      <c r="L191" s="239">
        <v>0</v>
      </c>
      <c r="M191" s="239"/>
      <c r="N191" s="247">
        <f>ROUND(L191*K191,3)</f>
        <v>0</v>
      </c>
      <c r="O191" s="239"/>
      <c r="P191" s="239"/>
      <c r="Q191" s="239"/>
      <c r="R191" s="164"/>
      <c r="S191" s="138"/>
      <c r="U191" s="139" t="s">
        <v>5</v>
      </c>
      <c r="V191" s="40" t="s">
        <v>38</v>
      </c>
      <c r="W191" s="140">
        <v>0</v>
      </c>
      <c r="X191" s="140">
        <f>W191*K191</f>
        <v>0</v>
      </c>
      <c r="Y191" s="140">
        <v>7.5000000000000002E-4</v>
      </c>
      <c r="Z191" s="140">
        <f>Y191*K191</f>
        <v>7.5000000000000002E-4</v>
      </c>
      <c r="AA191" s="140">
        <v>0</v>
      </c>
      <c r="AB191" s="141">
        <f>AA191*K191</f>
        <v>0</v>
      </c>
      <c r="AH191"/>
      <c r="AI191"/>
      <c r="AJ191"/>
      <c r="AK191"/>
      <c r="AL191"/>
      <c r="AM191"/>
      <c r="AS191" s="18" t="s">
        <v>196</v>
      </c>
      <c r="AU191" s="18" t="s">
        <v>160</v>
      </c>
      <c r="AV191" s="18" t="s">
        <v>79</v>
      </c>
      <c r="AZ191" s="18" t="s">
        <v>126</v>
      </c>
      <c r="BF191" s="142">
        <f>IF(V191="základná",N191,0)</f>
        <v>0</v>
      </c>
      <c r="BG191" s="142">
        <f>IF(V191="znížená",N191,0)</f>
        <v>0</v>
      </c>
      <c r="BH191" s="142">
        <f>IF(V191="zákl. prenesená",N191,0)</f>
        <v>0</v>
      </c>
      <c r="BI191" s="142">
        <f>IF(V191="zníž. prenesená",N191,0)</f>
        <v>0</v>
      </c>
      <c r="BJ191" s="142">
        <f>IF(V191="nulová",N191,0)</f>
        <v>0</v>
      </c>
      <c r="BK191" s="18" t="s">
        <v>79</v>
      </c>
      <c r="BL191" s="143">
        <f>ROUND(L191*K191,3)</f>
        <v>0</v>
      </c>
      <c r="BM191" s="18" t="s">
        <v>170</v>
      </c>
      <c r="BN191" s="18" t="s">
        <v>372</v>
      </c>
    </row>
    <row r="192" spans="2:66" s="9" customFormat="1" ht="29.85" customHeight="1" x14ac:dyDescent="0.3">
      <c r="B192" s="126"/>
      <c r="C192" s="127"/>
      <c r="D192" s="136" t="s">
        <v>109</v>
      </c>
      <c r="E192" s="136"/>
      <c r="F192" s="136"/>
      <c r="G192" s="136"/>
      <c r="H192" s="136"/>
      <c r="I192" s="136"/>
      <c r="J192" s="136"/>
      <c r="K192" s="136"/>
      <c r="L192" s="136"/>
      <c r="M192" s="136"/>
      <c r="N192" s="240">
        <f>BL192</f>
        <v>0</v>
      </c>
      <c r="O192" s="241"/>
      <c r="P192" s="241"/>
      <c r="Q192" s="241"/>
      <c r="R192" s="163"/>
      <c r="S192" s="129"/>
      <c r="U192" s="130"/>
      <c r="V192" s="127"/>
      <c r="W192" s="127"/>
      <c r="X192" s="131">
        <f>SUM(X193:X194)</f>
        <v>0.26869999999999999</v>
      </c>
      <c r="Y192" s="127"/>
      <c r="Z192" s="131">
        <f>SUM(Z193:Z194)</f>
        <v>8.1000000000000006E-4</v>
      </c>
      <c r="AA192" s="127"/>
      <c r="AB192" s="132">
        <f>SUM(AB193:AB194)</f>
        <v>0</v>
      </c>
      <c r="AH192"/>
      <c r="AI192"/>
      <c r="AJ192"/>
      <c r="AK192"/>
      <c r="AL192"/>
      <c r="AM192"/>
      <c r="AS192" s="133" t="s">
        <v>79</v>
      </c>
      <c r="AU192" s="134" t="s">
        <v>70</v>
      </c>
      <c r="AV192" s="134" t="s">
        <v>77</v>
      </c>
      <c r="AZ192" s="133" t="s">
        <v>126</v>
      </c>
      <c r="BL192" s="135">
        <f>SUM(BL193:BL194)</f>
        <v>0</v>
      </c>
    </row>
    <row r="193" spans="2:66" s="1" customFormat="1" ht="25.5" customHeight="1" x14ac:dyDescent="0.3">
      <c r="B193" s="137"/>
      <c r="C193" s="227" t="s">
        <v>262</v>
      </c>
      <c r="D193" s="227" t="s">
        <v>127</v>
      </c>
      <c r="E193" s="228" t="s">
        <v>272</v>
      </c>
      <c r="F193" s="238" t="s">
        <v>273</v>
      </c>
      <c r="G193" s="238"/>
      <c r="H193" s="238"/>
      <c r="I193" s="238"/>
      <c r="J193" s="229" t="s">
        <v>179</v>
      </c>
      <c r="K193" s="230">
        <v>1</v>
      </c>
      <c r="L193" s="239">
        <v>0</v>
      </c>
      <c r="M193" s="239"/>
      <c r="N193" s="239">
        <f>ROUND(L193*K193,3)</f>
        <v>0</v>
      </c>
      <c r="O193" s="239"/>
      <c r="P193" s="239"/>
      <c r="Q193" s="239"/>
      <c r="R193" s="164"/>
      <c r="S193" s="138"/>
      <c r="U193" s="139" t="s">
        <v>5</v>
      </c>
      <c r="V193" s="40" t="s">
        <v>38</v>
      </c>
      <c r="W193" s="140">
        <v>0.26869999999999999</v>
      </c>
      <c r="X193" s="140">
        <f>W193*K193</f>
        <v>0.26869999999999999</v>
      </c>
      <c r="Y193" s="140">
        <v>6.0000000000000002E-5</v>
      </c>
      <c r="Z193" s="140">
        <f>Y193*K193</f>
        <v>6.0000000000000002E-5</v>
      </c>
      <c r="AA193" s="140">
        <v>0</v>
      </c>
      <c r="AB193" s="141">
        <f>AA193*K193</f>
        <v>0</v>
      </c>
      <c r="AH193"/>
      <c r="AI193"/>
      <c r="AJ193"/>
      <c r="AK193"/>
      <c r="AL193"/>
      <c r="AM193"/>
      <c r="AS193" s="18" t="s">
        <v>170</v>
      </c>
      <c r="AU193" s="18" t="s">
        <v>127</v>
      </c>
      <c r="AV193" s="18" t="s">
        <v>79</v>
      </c>
      <c r="AZ193" s="18" t="s">
        <v>126</v>
      </c>
      <c r="BF193" s="142">
        <f>IF(V193="základná",N193,0)</f>
        <v>0</v>
      </c>
      <c r="BG193" s="142">
        <f>IF(V193="znížená",N193,0)</f>
        <v>0</v>
      </c>
      <c r="BH193" s="142">
        <f>IF(V193="zákl. prenesená",N193,0)</f>
        <v>0</v>
      </c>
      <c r="BI193" s="142">
        <f>IF(V193="zníž. prenesená",N193,0)</f>
        <v>0</v>
      </c>
      <c r="BJ193" s="142">
        <f>IF(V193="nulová",N193,0)</f>
        <v>0</v>
      </c>
      <c r="BK193" s="18" t="s">
        <v>79</v>
      </c>
      <c r="BL193" s="143">
        <f>ROUND(L193*K193,3)</f>
        <v>0</v>
      </c>
      <c r="BM193" s="18" t="s">
        <v>170</v>
      </c>
      <c r="BN193" s="18" t="s">
        <v>373</v>
      </c>
    </row>
    <row r="194" spans="2:66" s="1" customFormat="1" ht="25.5" customHeight="1" x14ac:dyDescent="0.3">
      <c r="B194" s="137"/>
      <c r="C194" s="242" t="s">
        <v>263</v>
      </c>
      <c r="D194" s="242" t="s">
        <v>160</v>
      </c>
      <c r="E194" s="243" t="s">
        <v>374</v>
      </c>
      <c r="F194" s="244" t="s">
        <v>403</v>
      </c>
      <c r="G194" s="244"/>
      <c r="H194" s="244"/>
      <c r="I194" s="244"/>
      <c r="J194" s="245" t="s">
        <v>179</v>
      </c>
      <c r="K194" s="246">
        <v>1</v>
      </c>
      <c r="L194" s="239">
        <v>0</v>
      </c>
      <c r="M194" s="239"/>
      <c r="N194" s="247">
        <f>ROUND(L194*K194,3)</f>
        <v>0</v>
      </c>
      <c r="O194" s="239"/>
      <c r="P194" s="239"/>
      <c r="Q194" s="239"/>
      <c r="R194" s="164"/>
      <c r="S194" s="138"/>
      <c r="U194" s="139" t="s">
        <v>5</v>
      </c>
      <c r="V194" s="40" t="s">
        <v>38</v>
      </c>
      <c r="W194" s="140">
        <v>0</v>
      </c>
      <c r="X194" s="140">
        <f>W194*K194</f>
        <v>0</v>
      </c>
      <c r="Y194" s="140">
        <v>7.5000000000000002E-4</v>
      </c>
      <c r="Z194" s="140">
        <f>Y194*K194</f>
        <v>7.5000000000000002E-4</v>
      </c>
      <c r="AA194" s="140">
        <v>0</v>
      </c>
      <c r="AB194" s="141">
        <f>AA194*K194</f>
        <v>0</v>
      </c>
      <c r="AH194"/>
      <c r="AI194"/>
      <c r="AJ194"/>
      <c r="AK194"/>
      <c r="AL194"/>
      <c r="AM194"/>
      <c r="AS194" s="18" t="s">
        <v>196</v>
      </c>
      <c r="AU194" s="18" t="s">
        <v>160</v>
      </c>
      <c r="AV194" s="18" t="s">
        <v>79</v>
      </c>
      <c r="AZ194" s="18" t="s">
        <v>126</v>
      </c>
      <c r="BF194" s="142">
        <f>IF(V194="základná",N194,0)</f>
        <v>0</v>
      </c>
      <c r="BG194" s="142">
        <f>IF(V194="znížená",N194,0)</f>
        <v>0</v>
      </c>
      <c r="BH194" s="142">
        <f>IF(V194="zákl. prenesená",N194,0)</f>
        <v>0</v>
      </c>
      <c r="BI194" s="142">
        <f>IF(V194="zníž. prenesená",N194,0)</f>
        <v>0</v>
      </c>
      <c r="BJ194" s="142">
        <f>IF(V194="nulová",N194,0)</f>
        <v>0</v>
      </c>
      <c r="BK194" s="18" t="s">
        <v>79</v>
      </c>
      <c r="BL194" s="143">
        <f>ROUND(L194*K194,3)</f>
        <v>0</v>
      </c>
      <c r="BM194" s="18" t="s">
        <v>170</v>
      </c>
      <c r="BN194" s="18" t="s">
        <v>375</v>
      </c>
    </row>
    <row r="195" spans="2:66" s="9" customFormat="1" ht="37.35" customHeight="1" x14ac:dyDescent="0.35">
      <c r="B195" s="126"/>
      <c r="C195" s="127"/>
      <c r="D195" s="128" t="s">
        <v>110</v>
      </c>
      <c r="E195" s="128"/>
      <c r="F195" s="128"/>
      <c r="G195" s="128"/>
      <c r="H195" s="128"/>
      <c r="I195" s="128"/>
      <c r="J195" s="128"/>
      <c r="K195" s="128"/>
      <c r="L195" s="128"/>
      <c r="M195" s="128"/>
      <c r="N195" s="208">
        <f>BL195</f>
        <v>0</v>
      </c>
      <c r="O195" s="209"/>
      <c r="P195" s="209"/>
      <c r="Q195" s="209"/>
      <c r="R195" s="155"/>
      <c r="S195" s="129"/>
      <c r="U195" s="130"/>
      <c r="V195" s="127"/>
      <c r="W195" s="127"/>
      <c r="X195" s="131">
        <f>X196</f>
        <v>0</v>
      </c>
      <c r="Y195" s="127"/>
      <c r="Z195" s="131">
        <f>Z196</f>
        <v>0</v>
      </c>
      <c r="AA195" s="127"/>
      <c r="AB195" s="132">
        <f>AB196</f>
        <v>0</v>
      </c>
      <c r="AH195"/>
      <c r="AI195"/>
      <c r="AJ195"/>
      <c r="AK195"/>
      <c r="AL195"/>
      <c r="AM195"/>
      <c r="AS195" s="133" t="s">
        <v>131</v>
      </c>
      <c r="AU195" s="134" t="s">
        <v>70</v>
      </c>
      <c r="AV195" s="134" t="s">
        <v>71</v>
      </c>
      <c r="AZ195" s="133" t="s">
        <v>126</v>
      </c>
      <c r="BL195" s="135">
        <f>BL196</f>
        <v>0</v>
      </c>
    </row>
    <row r="196" spans="2:66" s="1" customFormat="1" ht="25.5" customHeight="1" x14ac:dyDescent="0.3">
      <c r="B196" s="137"/>
      <c r="C196" s="227" t="s">
        <v>264</v>
      </c>
      <c r="D196" s="227" t="s">
        <v>127</v>
      </c>
      <c r="E196" s="228" t="s">
        <v>275</v>
      </c>
      <c r="F196" s="238" t="s">
        <v>376</v>
      </c>
      <c r="G196" s="238"/>
      <c r="H196" s="238"/>
      <c r="I196" s="238"/>
      <c r="J196" s="229" t="s">
        <v>274</v>
      </c>
      <c r="K196" s="230">
        <v>6</v>
      </c>
      <c r="L196" s="239">
        <v>0</v>
      </c>
      <c r="M196" s="239"/>
      <c r="N196" s="239">
        <f>ROUND(L196*K196,3)</f>
        <v>0</v>
      </c>
      <c r="O196" s="239"/>
      <c r="P196" s="239"/>
      <c r="Q196" s="239"/>
      <c r="R196" s="164"/>
      <c r="S196" s="138"/>
      <c r="U196" s="139" t="s">
        <v>5</v>
      </c>
      <c r="V196" s="144" t="s">
        <v>38</v>
      </c>
      <c r="W196" s="145">
        <v>0</v>
      </c>
      <c r="X196" s="145">
        <f>W196*K196</f>
        <v>0</v>
      </c>
      <c r="Y196" s="145">
        <v>0</v>
      </c>
      <c r="Z196" s="145">
        <f>Y196*K196</f>
        <v>0</v>
      </c>
      <c r="AA196" s="145">
        <v>0</v>
      </c>
      <c r="AB196" s="146">
        <f>AA196*K196</f>
        <v>0</v>
      </c>
      <c r="AH196"/>
      <c r="AI196"/>
      <c r="AJ196"/>
      <c r="AK196"/>
      <c r="AL196"/>
      <c r="AM196"/>
      <c r="AS196" s="18" t="s">
        <v>131</v>
      </c>
      <c r="AU196" s="18" t="s">
        <v>127</v>
      </c>
      <c r="AV196" s="18" t="s">
        <v>77</v>
      </c>
      <c r="AZ196" s="18" t="s">
        <v>126</v>
      </c>
      <c r="BF196" s="142">
        <f>IF(V196="základná",N196,0)</f>
        <v>0</v>
      </c>
      <c r="BG196" s="142">
        <f>IF(V196="znížená",N196,0)</f>
        <v>0</v>
      </c>
      <c r="BH196" s="142">
        <f>IF(V196="zákl. prenesená",N196,0)</f>
        <v>0</v>
      </c>
      <c r="BI196" s="142">
        <f>IF(V196="zníž. prenesená",N196,0)</f>
        <v>0</v>
      </c>
      <c r="BJ196" s="142">
        <f>IF(V196="nulová",N196,0)</f>
        <v>0</v>
      </c>
      <c r="BK196" s="18" t="s">
        <v>79</v>
      </c>
      <c r="BL196" s="143">
        <f>ROUND(L196*K196,3)</f>
        <v>0</v>
      </c>
      <c r="BM196" s="18" t="s">
        <v>131</v>
      </c>
      <c r="BN196" s="18" t="s">
        <v>377</v>
      </c>
    </row>
    <row r="197" spans="2:66" s="1" customFormat="1" ht="25.5" customHeight="1" x14ac:dyDescent="0.3">
      <c r="B197" s="137"/>
      <c r="C197" s="227">
        <v>70</v>
      </c>
      <c r="D197" s="227"/>
      <c r="E197" s="228"/>
      <c r="F197" s="231" t="s">
        <v>405</v>
      </c>
      <c r="G197" s="232"/>
      <c r="H197" s="232"/>
      <c r="I197" s="233"/>
      <c r="J197" s="229" t="s">
        <v>406</v>
      </c>
      <c r="K197" s="230">
        <v>1</v>
      </c>
      <c r="L197" s="234">
        <v>0</v>
      </c>
      <c r="M197" s="235"/>
      <c r="N197" s="234">
        <v>0</v>
      </c>
      <c r="O197" s="236"/>
      <c r="P197" s="236"/>
      <c r="Q197" s="235"/>
      <c r="R197" s="237"/>
      <c r="S197" s="138"/>
      <c r="U197" s="166"/>
      <c r="V197" s="40"/>
      <c r="W197" s="140"/>
      <c r="X197" s="140"/>
      <c r="Y197" s="140"/>
      <c r="Z197" s="140"/>
      <c r="AA197" s="140"/>
      <c r="AB197" s="140"/>
      <c r="AH197" s="165"/>
      <c r="AI197" s="165"/>
      <c r="AJ197" s="165"/>
      <c r="AK197" s="165"/>
      <c r="AL197" s="165"/>
      <c r="AM197" s="165"/>
      <c r="AS197" s="18"/>
      <c r="AU197" s="18"/>
      <c r="AV197" s="18"/>
      <c r="AZ197" s="18"/>
      <c r="BF197" s="142"/>
      <c r="BG197" s="142"/>
      <c r="BH197" s="142"/>
      <c r="BI197" s="142"/>
      <c r="BJ197" s="142"/>
      <c r="BK197" s="18"/>
      <c r="BL197" s="143"/>
      <c r="BM197" s="18"/>
      <c r="BN197" s="18"/>
    </row>
    <row r="198" spans="2:66" s="1" customFormat="1" ht="27.75" customHeight="1" x14ac:dyDescent="0.3">
      <c r="B198" s="55"/>
      <c r="C198" s="56"/>
      <c r="D198" s="56"/>
      <c r="E198" s="56"/>
      <c r="F198" s="56"/>
      <c r="G198" s="56"/>
      <c r="H198" s="56"/>
      <c r="I198" s="56"/>
      <c r="J198" s="56"/>
      <c r="K198" s="56"/>
      <c r="L198" s="56"/>
      <c r="M198" s="56"/>
      <c r="N198" s="56"/>
      <c r="O198" s="56"/>
      <c r="P198" s="56"/>
      <c r="Q198" s="56"/>
      <c r="R198" s="56"/>
      <c r="S198" s="57"/>
      <c r="AH198"/>
      <c r="AI198"/>
      <c r="AJ198"/>
      <c r="AK198"/>
      <c r="AL198"/>
      <c r="AM198"/>
    </row>
  </sheetData>
  <mergeCells count="279">
    <mergeCell ref="F197:I197"/>
    <mergeCell ref="L197:M197"/>
    <mergeCell ref="N197:Q197"/>
    <mergeCell ref="C2:Q2"/>
    <mergeCell ref="C4:Q4"/>
    <mergeCell ref="F6:P6"/>
    <mergeCell ref="F7:P7"/>
    <mergeCell ref="O9:P9"/>
    <mergeCell ref="O11:P11"/>
    <mergeCell ref="O12:P12"/>
    <mergeCell ref="O14:P14"/>
    <mergeCell ref="O15:P15"/>
    <mergeCell ref="O17:P17"/>
    <mergeCell ref="O18:P18"/>
    <mergeCell ref="O20:P20"/>
    <mergeCell ref="O21:P21"/>
    <mergeCell ref="E24:L24"/>
    <mergeCell ref="M27:P27"/>
    <mergeCell ref="M28:P28"/>
    <mergeCell ref="M30:P30"/>
    <mergeCell ref="H32:J32"/>
    <mergeCell ref="M32:P32"/>
    <mergeCell ref="H33:J33"/>
    <mergeCell ref="M33:P33"/>
    <mergeCell ref="H34:J34"/>
    <mergeCell ref="M34:P34"/>
    <mergeCell ref="H35:J35"/>
    <mergeCell ref="M35:P35"/>
    <mergeCell ref="H36:J36"/>
    <mergeCell ref="M36:P36"/>
    <mergeCell ref="L38:P38"/>
    <mergeCell ref="C76:Q76"/>
    <mergeCell ref="F78:P78"/>
    <mergeCell ref="F79:P79"/>
    <mergeCell ref="M81:P81"/>
    <mergeCell ref="M83:Q83"/>
    <mergeCell ref="M84:Q84"/>
    <mergeCell ref="C86:G86"/>
    <mergeCell ref="N86:Q86"/>
    <mergeCell ref="N88:Q88"/>
    <mergeCell ref="N89:Q89"/>
    <mergeCell ref="N90:Q90"/>
    <mergeCell ref="N91:Q91"/>
    <mergeCell ref="N92:Q92"/>
    <mergeCell ref="N93:Q93"/>
    <mergeCell ref="N94:Q94"/>
    <mergeCell ref="N95:Q95"/>
    <mergeCell ref="N96:Q96"/>
    <mergeCell ref="N97:Q97"/>
    <mergeCell ref="N99:Q99"/>
    <mergeCell ref="L101:Q101"/>
    <mergeCell ref="C107:Q107"/>
    <mergeCell ref="F109:P109"/>
    <mergeCell ref="F110:P110"/>
    <mergeCell ref="M112:P112"/>
    <mergeCell ref="M114:Q114"/>
    <mergeCell ref="M115:Q115"/>
    <mergeCell ref="F117:I117"/>
    <mergeCell ref="L117:M117"/>
    <mergeCell ref="N117:Q117"/>
    <mergeCell ref="F121:I121"/>
    <mergeCell ref="L121:M121"/>
    <mergeCell ref="N121:Q121"/>
    <mergeCell ref="F122:I122"/>
    <mergeCell ref="L122:M122"/>
    <mergeCell ref="N122:Q122"/>
    <mergeCell ref="F123:I123"/>
    <mergeCell ref="L123:M123"/>
    <mergeCell ref="N123:Q123"/>
    <mergeCell ref="F124:I124"/>
    <mergeCell ref="L124:M124"/>
    <mergeCell ref="N124:Q124"/>
    <mergeCell ref="F125:I125"/>
    <mergeCell ref="L125:M125"/>
    <mergeCell ref="N125:Q125"/>
    <mergeCell ref="F126:I126"/>
    <mergeCell ref="L126:M126"/>
    <mergeCell ref="N126:Q126"/>
    <mergeCell ref="F127:I127"/>
    <mergeCell ref="L127:M127"/>
    <mergeCell ref="N127:Q127"/>
    <mergeCell ref="F128:I128"/>
    <mergeCell ref="L128:M128"/>
    <mergeCell ref="N128:Q128"/>
    <mergeCell ref="F129:I129"/>
    <mergeCell ref="L129:M129"/>
    <mergeCell ref="N129:Q129"/>
    <mergeCell ref="F130:I130"/>
    <mergeCell ref="L130:M130"/>
    <mergeCell ref="N130:Q130"/>
    <mergeCell ref="F131:I131"/>
    <mergeCell ref="L131:M131"/>
    <mergeCell ref="N131:Q131"/>
    <mergeCell ref="F132:I132"/>
    <mergeCell ref="L132:M132"/>
    <mergeCell ref="N132:Q132"/>
    <mergeCell ref="F134:I134"/>
    <mergeCell ref="L134:M134"/>
    <mergeCell ref="N134:Q134"/>
    <mergeCell ref="F135:I135"/>
    <mergeCell ref="L135:M135"/>
    <mergeCell ref="N135:Q135"/>
    <mergeCell ref="F137:I137"/>
    <mergeCell ref="L137:M137"/>
    <mergeCell ref="N137:Q137"/>
    <mergeCell ref="F138:I138"/>
    <mergeCell ref="L138:M138"/>
    <mergeCell ref="N138:Q138"/>
    <mergeCell ref="F139:I139"/>
    <mergeCell ref="L139:M139"/>
    <mergeCell ref="N139:Q139"/>
    <mergeCell ref="F140:I140"/>
    <mergeCell ref="L140:M140"/>
    <mergeCell ref="N140:Q140"/>
    <mergeCell ref="F141:I141"/>
    <mergeCell ref="L141:M141"/>
    <mergeCell ref="N141:Q141"/>
    <mergeCell ref="F142:I142"/>
    <mergeCell ref="L142:M142"/>
    <mergeCell ref="N142:Q142"/>
    <mergeCell ref="F143:I143"/>
    <mergeCell ref="L143:M143"/>
    <mergeCell ref="N143:Q143"/>
    <mergeCell ref="F144:I144"/>
    <mergeCell ref="L144:M144"/>
    <mergeCell ref="N144:Q144"/>
    <mergeCell ref="F145:I145"/>
    <mergeCell ref="L145:M145"/>
    <mergeCell ref="N145:Q145"/>
    <mergeCell ref="F146:I146"/>
    <mergeCell ref="L146:M146"/>
    <mergeCell ref="N146:Q146"/>
    <mergeCell ref="F147:I147"/>
    <mergeCell ref="L147:M147"/>
    <mergeCell ref="N147:Q147"/>
    <mergeCell ref="F148:I148"/>
    <mergeCell ref="L148:M148"/>
    <mergeCell ref="N148:Q148"/>
    <mergeCell ref="F149:I149"/>
    <mergeCell ref="L149:M149"/>
    <mergeCell ref="N149:Q149"/>
    <mergeCell ref="F150:I150"/>
    <mergeCell ref="L150:M150"/>
    <mergeCell ref="N150:Q150"/>
    <mergeCell ref="F151:I151"/>
    <mergeCell ref="L151:M151"/>
    <mergeCell ref="N151:Q151"/>
    <mergeCell ref="F152:I152"/>
    <mergeCell ref="L152:M152"/>
    <mergeCell ref="N152:Q152"/>
    <mergeCell ref="F153:I153"/>
    <mergeCell ref="L153:M153"/>
    <mergeCell ref="N153:Q153"/>
    <mergeCell ref="F154:I154"/>
    <mergeCell ref="L154:M154"/>
    <mergeCell ref="N154:Q154"/>
    <mergeCell ref="F155:I155"/>
    <mergeCell ref="L155:M155"/>
    <mergeCell ref="N155:Q155"/>
    <mergeCell ref="F156:I156"/>
    <mergeCell ref="L156:M156"/>
    <mergeCell ref="N156:Q156"/>
    <mergeCell ref="F157:I157"/>
    <mergeCell ref="L157:M157"/>
    <mergeCell ref="N157:Q157"/>
    <mergeCell ref="F158:I158"/>
    <mergeCell ref="L158:M158"/>
    <mergeCell ref="N158:Q158"/>
    <mergeCell ref="F159:I159"/>
    <mergeCell ref="L159:M159"/>
    <mergeCell ref="N159:Q159"/>
    <mergeCell ref="F160:I160"/>
    <mergeCell ref="L160:M160"/>
    <mergeCell ref="N160:Q160"/>
    <mergeCell ref="F161:I161"/>
    <mergeCell ref="L161:M161"/>
    <mergeCell ref="N161:Q161"/>
    <mergeCell ref="F162:I162"/>
    <mergeCell ref="L162:M162"/>
    <mergeCell ref="N162:Q162"/>
    <mergeCell ref="F163:I163"/>
    <mergeCell ref="L163:M163"/>
    <mergeCell ref="N163:Q163"/>
    <mergeCell ref="F164:I164"/>
    <mergeCell ref="L164:M164"/>
    <mergeCell ref="N164:Q164"/>
    <mergeCell ref="F165:I165"/>
    <mergeCell ref="L165:M165"/>
    <mergeCell ref="N165:Q165"/>
    <mergeCell ref="F166:I166"/>
    <mergeCell ref="L166:M166"/>
    <mergeCell ref="N166:Q166"/>
    <mergeCell ref="F167:I167"/>
    <mergeCell ref="L167:M167"/>
    <mergeCell ref="N167:Q167"/>
    <mergeCell ref="F168:I168"/>
    <mergeCell ref="L168:M168"/>
    <mergeCell ref="N168:Q168"/>
    <mergeCell ref="F169:I169"/>
    <mergeCell ref="L169:M169"/>
    <mergeCell ref="N169:Q169"/>
    <mergeCell ref="F170:I170"/>
    <mergeCell ref="L170:M170"/>
    <mergeCell ref="N170:Q170"/>
    <mergeCell ref="F171:I171"/>
    <mergeCell ref="L171:M171"/>
    <mergeCell ref="N171:Q171"/>
    <mergeCell ref="F172:I172"/>
    <mergeCell ref="L172:M172"/>
    <mergeCell ref="N172:Q172"/>
    <mergeCell ref="F173:I173"/>
    <mergeCell ref="L173:M173"/>
    <mergeCell ref="N173:Q173"/>
    <mergeCell ref="F174:I174"/>
    <mergeCell ref="L174:M174"/>
    <mergeCell ref="N174:Q174"/>
    <mergeCell ref="F175:I175"/>
    <mergeCell ref="L175:M175"/>
    <mergeCell ref="N175:Q175"/>
    <mergeCell ref="F176:I176"/>
    <mergeCell ref="L176:M176"/>
    <mergeCell ref="N176:Q176"/>
    <mergeCell ref="F181:I181"/>
    <mergeCell ref="L181:M181"/>
    <mergeCell ref="N181:Q181"/>
    <mergeCell ref="F182:I182"/>
    <mergeCell ref="L182:M182"/>
    <mergeCell ref="N182:Q182"/>
    <mergeCell ref="F177:I177"/>
    <mergeCell ref="L177:M177"/>
    <mergeCell ref="N177:Q177"/>
    <mergeCell ref="F178:I178"/>
    <mergeCell ref="L178:M178"/>
    <mergeCell ref="N178:Q178"/>
    <mergeCell ref="F179:I179"/>
    <mergeCell ref="L179:M179"/>
    <mergeCell ref="N179:Q179"/>
    <mergeCell ref="N189:Q189"/>
    <mergeCell ref="N192:Q192"/>
    <mergeCell ref="F193:I193"/>
    <mergeCell ref="L193:M193"/>
    <mergeCell ref="N193:Q193"/>
    <mergeCell ref="F194:I194"/>
    <mergeCell ref="L194:M194"/>
    <mergeCell ref="N194:Q194"/>
    <mergeCell ref="F196:I196"/>
    <mergeCell ref="L196:M196"/>
    <mergeCell ref="N196:Q196"/>
    <mergeCell ref="N195:Q195"/>
    <mergeCell ref="F190:I190"/>
    <mergeCell ref="L190:M190"/>
    <mergeCell ref="N190:Q190"/>
    <mergeCell ref="F191:I191"/>
    <mergeCell ref="L191:M191"/>
    <mergeCell ref="N191:Q191"/>
    <mergeCell ref="H1:K1"/>
    <mergeCell ref="T2:AD2"/>
    <mergeCell ref="N118:Q118"/>
    <mergeCell ref="N119:Q119"/>
    <mergeCell ref="N120:Q120"/>
    <mergeCell ref="N133:Q133"/>
    <mergeCell ref="N136:Q136"/>
    <mergeCell ref="N186:Q186"/>
    <mergeCell ref="N188:Q188"/>
    <mergeCell ref="F187:I187"/>
    <mergeCell ref="L187:M187"/>
    <mergeCell ref="N187:Q187"/>
    <mergeCell ref="F183:I183"/>
    <mergeCell ref="L183:M183"/>
    <mergeCell ref="N183:Q183"/>
    <mergeCell ref="F184:I184"/>
    <mergeCell ref="L184:M184"/>
    <mergeCell ref="N184:Q184"/>
    <mergeCell ref="F185:I185"/>
    <mergeCell ref="L185:M185"/>
    <mergeCell ref="N185:Q185"/>
    <mergeCell ref="F180:I180"/>
    <mergeCell ref="L180:M180"/>
    <mergeCell ref="N180:Q180"/>
  </mergeCells>
  <hyperlinks>
    <hyperlink ref="F1:G1" location="C2" display="1) Krycí list rozpočtu" xr:uid="{00000000-0004-0000-0100-000000000000}"/>
    <hyperlink ref="H1:K1" location="C86" display="2) Rekapitulácia rozpočtu" xr:uid="{00000000-0004-0000-0100-000001000000}"/>
    <hyperlink ref="L1" location="C117" display="3) Rozpočet" xr:uid="{00000000-0004-0000-0100-000002000000}"/>
    <hyperlink ref="T1:U1" location="'Rekapitulácia stavby'!C2" display="Rekapitulácia stavby" xr:uid="{00000000-0004-0000-0100-000003000000}"/>
  </hyperlinks>
  <pageMargins left="0.58333330000000005" right="0.58333330000000005" top="0.5" bottom="0.46666669999999999" header="0" footer="0"/>
  <pageSetup paperSize="9" scale="95" fitToHeight="100" orientation="portrait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4</vt:i4>
      </vt:variant>
    </vt:vector>
  </HeadingPairs>
  <TitlesOfParts>
    <vt:vector size="6" baseType="lpstr">
      <vt:lpstr>Rekapitulácia stavby</vt:lpstr>
      <vt:lpstr>3 - OKRASNA FONTANA</vt:lpstr>
      <vt:lpstr>'3 - OKRASNA FONTANA'!Názvy_tlače</vt:lpstr>
      <vt:lpstr>'Rekapitulácia stavby'!Názvy_tlače</vt:lpstr>
      <vt:lpstr>'3 - OKRASNA FONTANA'!Oblasť_tlače</vt:lpstr>
      <vt:lpstr>'Rekapitulácia stavby'!Oblasť_tlače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DESKTOP-2K9GV6T\palob</dc:creator>
  <cp:lastModifiedBy>Miroslav</cp:lastModifiedBy>
  <cp:lastPrinted>2020-04-20T14:14:49Z</cp:lastPrinted>
  <dcterms:created xsi:type="dcterms:W3CDTF">2018-05-04T07:35:39Z</dcterms:created>
  <dcterms:modified xsi:type="dcterms:W3CDTF">2020-11-09T08:40:54Z</dcterms:modified>
</cp:coreProperties>
</file>