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10560"/>
  </bookViews>
  <sheets>
    <sheet name="Rekapitulácia" sheetId="1" r:id="rId1"/>
    <sheet name="Krycí list stavby" sheetId="2" r:id="rId2"/>
    <sheet name="Kryci_list 6779" sheetId="3" r:id="rId3"/>
    <sheet name="Rekap 6779" sheetId="4" r:id="rId4"/>
    <sheet name="SO 6779" sheetId="5" r:id="rId5"/>
    <sheet name="Kryci_list 6780" sheetId="6" r:id="rId6"/>
    <sheet name="Rekap 6780" sheetId="7" r:id="rId7"/>
    <sheet name="SO 6780" sheetId="8" r:id="rId8"/>
    <sheet name="Kryci_list 6781" sheetId="9" r:id="rId9"/>
    <sheet name="Rekap 6781" sheetId="10" r:id="rId10"/>
    <sheet name="SO 6781" sheetId="11" r:id="rId11"/>
  </sheets>
  <definedNames>
    <definedName name="_xlnm.Print_Titles" localSheetId="3">'Rekap 6779'!$9:$9</definedName>
    <definedName name="_xlnm.Print_Titles" localSheetId="6">'Rekap 6780'!$9:$9</definedName>
    <definedName name="_xlnm.Print_Titles" localSheetId="9">'Rekap 6781'!$9:$9</definedName>
    <definedName name="_xlnm.Print_Titles" localSheetId="4">'SO 6779'!$8:$8</definedName>
    <definedName name="_xlnm.Print_Titles" localSheetId="7">'SO 6780'!$8:$8</definedName>
    <definedName name="_xlnm.Print_Titles" localSheetId="10">'SO 6781'!$8:$8</definedName>
  </definedNames>
  <calcPr calcId="125725"/>
</workbook>
</file>

<file path=xl/calcChain.xml><?xml version="1.0" encoding="utf-8"?>
<calcChain xmlns="http://schemas.openxmlformats.org/spreadsheetml/2006/main">
  <c r="J26" i="2"/>
  <c r="J30"/>
  <c r="J29"/>
  <c r="I30"/>
  <c r="I29"/>
  <c r="J24"/>
  <c r="F24"/>
  <c r="J23"/>
  <c r="F23"/>
  <c r="J22"/>
  <c r="F22"/>
  <c r="J28"/>
  <c r="J20"/>
  <c r="J18"/>
  <c r="J17"/>
  <c r="J16"/>
  <c r="F20"/>
  <c r="F19"/>
  <c r="E19"/>
  <c r="D19"/>
  <c r="F18"/>
  <c r="E18"/>
  <c r="D18"/>
  <c r="F17"/>
  <c r="E17"/>
  <c r="D17"/>
  <c r="F16"/>
  <c r="E16"/>
  <c r="D16"/>
  <c r="G13" i="1"/>
  <c r="B12"/>
  <c r="G12" s="1"/>
  <c r="G11"/>
  <c r="B11"/>
  <c r="G10"/>
  <c r="F10"/>
  <c r="E10"/>
  <c r="D10"/>
  <c r="C10"/>
  <c r="B10"/>
  <c r="G9"/>
  <c r="C9"/>
  <c r="E9"/>
  <c r="G8"/>
  <c r="C8"/>
  <c r="E8"/>
  <c r="G7"/>
  <c r="C7"/>
  <c r="E7"/>
  <c r="J17" i="9"/>
  <c r="K9" i="1"/>
  <c r="B9"/>
  <c r="J30" i="9"/>
  <c r="I30"/>
  <c r="Z77" i="11"/>
  <c r="V74"/>
  <c r="V76" s="1"/>
  <c r="F25" i="10" s="1"/>
  <c r="K73" i="11"/>
  <c r="J73"/>
  <c r="S73"/>
  <c r="M73"/>
  <c r="L73"/>
  <c r="I73"/>
  <c r="K72"/>
  <c r="J72"/>
  <c r="S72"/>
  <c r="S74" s="1"/>
  <c r="E24" i="10" s="1"/>
  <c r="M72" i="11"/>
  <c r="L72"/>
  <c r="I72"/>
  <c r="V66"/>
  <c r="F20" i="10" s="1"/>
  <c r="K65" i="11"/>
  <c r="J65"/>
  <c r="S65"/>
  <c r="M65"/>
  <c r="L65"/>
  <c r="I65"/>
  <c r="K64"/>
  <c r="J64"/>
  <c r="S64"/>
  <c r="M64"/>
  <c r="L64"/>
  <c r="I64"/>
  <c r="K63"/>
  <c r="J63"/>
  <c r="S63"/>
  <c r="M63"/>
  <c r="L63"/>
  <c r="I63"/>
  <c r="K62"/>
  <c r="J62"/>
  <c r="S62"/>
  <c r="S66" s="1"/>
  <c r="E20" i="10" s="1"/>
  <c r="M62" i="11"/>
  <c r="H66" s="1"/>
  <c r="L62"/>
  <c r="G66" s="1"/>
  <c r="I62"/>
  <c r="I66" s="1"/>
  <c r="D20" i="10" s="1"/>
  <c r="V59" i="11"/>
  <c r="F19" i="10" s="1"/>
  <c r="K58" i="11"/>
  <c r="J58"/>
  <c r="S58"/>
  <c r="M58"/>
  <c r="L58"/>
  <c r="I58"/>
  <c r="K57"/>
  <c r="J57"/>
  <c r="S57"/>
  <c r="S59" s="1"/>
  <c r="E19" i="10" s="1"/>
  <c r="M57" i="11"/>
  <c r="H59" s="1"/>
  <c r="L57"/>
  <c r="G59" s="1"/>
  <c r="I57"/>
  <c r="I59" s="1"/>
  <c r="D19" i="10" s="1"/>
  <c r="V54" i="11"/>
  <c r="F18" i="10" s="1"/>
  <c r="K53" i="11"/>
  <c r="J53"/>
  <c r="S53"/>
  <c r="S54" s="1"/>
  <c r="E18" i="10" s="1"/>
  <c r="M53" i="11"/>
  <c r="H54" s="1"/>
  <c r="L53"/>
  <c r="G54" s="1"/>
  <c r="I53"/>
  <c r="I54" s="1"/>
  <c r="D18" i="10" s="1"/>
  <c r="V50" i="11"/>
  <c r="V68" s="1"/>
  <c r="F21" i="10" s="1"/>
  <c r="K49" i="11"/>
  <c r="J49"/>
  <c r="S49"/>
  <c r="M49"/>
  <c r="L49"/>
  <c r="I49"/>
  <c r="K48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I33"/>
  <c r="V27"/>
  <c r="F13" i="10" s="1"/>
  <c r="K26" i="11"/>
  <c r="J26"/>
  <c r="S26"/>
  <c r="S27" s="1"/>
  <c r="E13" i="10" s="1"/>
  <c r="M26" i="11"/>
  <c r="H27" s="1"/>
  <c r="L26"/>
  <c r="G27" s="1"/>
  <c r="I26"/>
  <c r="I27" s="1"/>
  <c r="D13" i="10" s="1"/>
  <c r="V23" i="11"/>
  <c r="F12" i="10" s="1"/>
  <c r="K22" i="11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S23" s="1"/>
  <c r="E12" i="10" s="1"/>
  <c r="M15" i="11"/>
  <c r="H23" s="1"/>
  <c r="L15"/>
  <c r="G23" s="1"/>
  <c r="I15"/>
  <c r="I23" s="1"/>
  <c r="D12" i="10" s="1"/>
  <c r="V12" i="11"/>
  <c r="K11"/>
  <c r="K77" s="1"/>
  <c r="J11"/>
  <c r="S11"/>
  <c r="M11"/>
  <c r="L11"/>
  <c r="I11"/>
  <c r="J20" i="9"/>
  <c r="J17" i="6"/>
  <c r="K8" i="1"/>
  <c r="B8"/>
  <c r="J30" i="6"/>
  <c r="I30"/>
  <c r="Z75" i="8"/>
  <c r="V72"/>
  <c r="V74" s="1"/>
  <c r="F25" i="7" s="1"/>
  <c r="K71" i="8"/>
  <c r="J71"/>
  <c r="S71"/>
  <c r="M71"/>
  <c r="L71"/>
  <c r="I71"/>
  <c r="K70"/>
  <c r="J70"/>
  <c r="S70"/>
  <c r="S72" s="1"/>
  <c r="E24" i="7" s="1"/>
  <c r="M70" i="8"/>
  <c r="L70"/>
  <c r="I70"/>
  <c r="V64"/>
  <c r="F20" i="7" s="1"/>
  <c r="K63" i="8"/>
  <c r="J63"/>
  <c r="S63"/>
  <c r="S64" s="1"/>
  <c r="E20" i="7" s="1"/>
  <c r="M63" i="8"/>
  <c r="H64" s="1"/>
  <c r="L63"/>
  <c r="G64" s="1"/>
  <c r="I63"/>
  <c r="I64" s="1"/>
  <c r="D20" i="7" s="1"/>
  <c r="V60" i="8"/>
  <c r="F19" i="7" s="1"/>
  <c r="K59" i="8"/>
  <c r="J59"/>
  <c r="S59"/>
  <c r="M59"/>
  <c r="L59"/>
  <c r="I59"/>
  <c r="K58"/>
  <c r="J58"/>
  <c r="S58"/>
  <c r="M58"/>
  <c r="L58"/>
  <c r="I58"/>
  <c r="K57"/>
  <c r="J57"/>
  <c r="S57"/>
  <c r="M57"/>
  <c r="L57"/>
  <c r="I57"/>
  <c r="K56"/>
  <c r="J56"/>
  <c r="S56"/>
  <c r="S60" s="1"/>
  <c r="E19" i="7" s="1"/>
  <c r="M56" i="8"/>
  <c r="H60" s="1"/>
  <c r="L56"/>
  <c r="G60" s="1"/>
  <c r="I56"/>
  <c r="I60" s="1"/>
  <c r="D19" i="7" s="1"/>
  <c r="K52" i="8"/>
  <c r="J52"/>
  <c r="V52"/>
  <c r="V53" s="1"/>
  <c r="F18" i="7" s="1"/>
  <c r="S52" i="8"/>
  <c r="S53" s="1"/>
  <c r="E18" i="7" s="1"/>
  <c r="M52" i="8"/>
  <c r="H53" s="1"/>
  <c r="L52"/>
  <c r="G53" s="1"/>
  <c r="I52"/>
  <c r="I53" s="1"/>
  <c r="D18" i="7" s="1"/>
  <c r="V49" i="8"/>
  <c r="F17" i="7" s="1"/>
  <c r="K48" i="8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G49" s="1"/>
  <c r="I33"/>
  <c r="V27"/>
  <c r="F13" i="7" s="1"/>
  <c r="K26" i="8"/>
  <c r="J26"/>
  <c r="S26"/>
  <c r="S27" s="1"/>
  <c r="E13" i="7" s="1"/>
  <c r="M26" i="8"/>
  <c r="H27" s="1"/>
  <c r="L26"/>
  <c r="G27" s="1"/>
  <c r="I26"/>
  <c r="I27" s="1"/>
  <c r="D13" i="7" s="1"/>
  <c r="V23" i="8"/>
  <c r="F12" i="7" s="1"/>
  <c r="K22" i="8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S23" s="1"/>
  <c r="E12" i="7" s="1"/>
  <c r="M15" i="8"/>
  <c r="H23" s="1"/>
  <c r="L15"/>
  <c r="G23" s="1"/>
  <c r="I15"/>
  <c r="I23" s="1"/>
  <c r="D12" i="7" s="1"/>
  <c r="V12" i="8"/>
  <c r="K11"/>
  <c r="K75" s="1"/>
  <c r="J11"/>
  <c r="S11"/>
  <c r="M11"/>
  <c r="L11"/>
  <c r="I11"/>
  <c r="J20" i="6"/>
  <c r="J17" i="3"/>
  <c r="K7" i="1"/>
  <c r="B7"/>
  <c r="J30" i="3"/>
  <c r="I30"/>
  <c r="Z76" i="5"/>
  <c r="V73"/>
  <c r="V75" s="1"/>
  <c r="F25" i="4" s="1"/>
  <c r="K72" i="5"/>
  <c r="J72"/>
  <c r="S72"/>
  <c r="M72"/>
  <c r="L72"/>
  <c r="I72"/>
  <c r="K71"/>
  <c r="J71"/>
  <c r="S71"/>
  <c r="S73" s="1"/>
  <c r="E24" i="4" s="1"/>
  <c r="M71" i="5"/>
  <c r="L71"/>
  <c r="I71"/>
  <c r="V65"/>
  <c r="F20" i="4" s="1"/>
  <c r="K64" i="5"/>
  <c r="J64"/>
  <c r="S64"/>
  <c r="S65" s="1"/>
  <c r="E20" i="4" s="1"/>
  <c r="M64" i="5"/>
  <c r="H65" s="1"/>
  <c r="L64"/>
  <c r="G65" s="1"/>
  <c r="I64"/>
  <c r="I65" s="1"/>
  <c r="D20" i="4" s="1"/>
  <c r="V61" i="5"/>
  <c r="F19" i="4" s="1"/>
  <c r="K60" i="5"/>
  <c r="J60"/>
  <c r="S60"/>
  <c r="M60"/>
  <c r="L60"/>
  <c r="I60"/>
  <c r="K59"/>
  <c r="J59"/>
  <c r="S59"/>
  <c r="M59"/>
  <c r="L59"/>
  <c r="I59"/>
  <c r="K58"/>
  <c r="J58"/>
  <c r="S58"/>
  <c r="S61" s="1"/>
  <c r="E19" i="4" s="1"/>
  <c r="M58" i="5"/>
  <c r="H61" s="1"/>
  <c r="L58"/>
  <c r="G61" s="1"/>
  <c r="I58"/>
  <c r="I61" s="1"/>
  <c r="D19" i="4" s="1"/>
  <c r="V55" i="5"/>
  <c r="F18" i="4" s="1"/>
  <c r="K54" i="5"/>
  <c r="J54"/>
  <c r="S54"/>
  <c r="S55" s="1"/>
  <c r="E18" i="4" s="1"/>
  <c r="M54" i="5"/>
  <c r="H55" s="1"/>
  <c r="L54"/>
  <c r="G55" s="1"/>
  <c r="I54"/>
  <c r="I55" s="1"/>
  <c r="D18" i="4" s="1"/>
  <c r="V51" i="5"/>
  <c r="V67" s="1"/>
  <c r="F21" i="4" s="1"/>
  <c r="K50" i="5"/>
  <c r="J50"/>
  <c r="S50"/>
  <c r="M50"/>
  <c r="L50"/>
  <c r="I50"/>
  <c r="K49"/>
  <c r="J49"/>
  <c r="S49"/>
  <c r="M49"/>
  <c r="L49"/>
  <c r="I49"/>
  <c r="K48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V29"/>
  <c r="F13" i="4" s="1"/>
  <c r="K28" i="5"/>
  <c r="J28"/>
  <c r="S28"/>
  <c r="S29" s="1"/>
  <c r="E13" i="4" s="1"/>
  <c r="M28" i="5"/>
  <c r="H29" s="1"/>
  <c r="L28"/>
  <c r="G29" s="1"/>
  <c r="I28"/>
  <c r="I29" s="1"/>
  <c r="D13" i="4" s="1"/>
  <c r="V25" i="5"/>
  <c r="F12" i="4" s="1"/>
  <c r="K24" i="5"/>
  <c r="J24"/>
  <c r="S24"/>
  <c r="M24"/>
  <c r="L24"/>
  <c r="I24"/>
  <c r="K23"/>
  <c r="J23"/>
  <c r="S23"/>
  <c r="M23"/>
  <c r="L23"/>
  <c r="I23"/>
  <c r="K22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S25" s="1"/>
  <c r="E12" i="4" s="1"/>
  <c r="M17" i="5"/>
  <c r="H25" s="1"/>
  <c r="L17"/>
  <c r="G25" s="1"/>
  <c r="I17"/>
  <c r="I25" s="1"/>
  <c r="D12" i="4" s="1"/>
  <c r="V14" i="5"/>
  <c r="K13"/>
  <c r="J13"/>
  <c r="S13"/>
  <c r="M13"/>
  <c r="L13"/>
  <c r="I13"/>
  <c r="K12"/>
  <c r="J12"/>
  <c r="S12"/>
  <c r="M12"/>
  <c r="L12"/>
  <c r="I12"/>
  <c r="K11"/>
  <c r="K76" s="1"/>
  <c r="J11"/>
  <c r="S11"/>
  <c r="M11"/>
  <c r="L11"/>
  <c r="I11"/>
  <c r="J20" i="3"/>
  <c r="J31" i="2" l="1"/>
  <c r="L12" i="11"/>
  <c r="B11" i="10" s="1"/>
  <c r="G12" i="11"/>
  <c r="F11" i="10"/>
  <c r="L23" i="11"/>
  <c r="B12" i="10" s="1"/>
  <c r="L27" i="11"/>
  <c r="B13" i="10" s="1"/>
  <c r="L29" i="11"/>
  <c r="B14" i="10" s="1"/>
  <c r="V29" i="11"/>
  <c r="F14" i="10" s="1"/>
  <c r="L50" i="11"/>
  <c r="B17" i="10" s="1"/>
  <c r="G50" i="11"/>
  <c r="F17" i="10"/>
  <c r="L54" i="11"/>
  <c r="B18" i="10" s="1"/>
  <c r="L59" i="11"/>
  <c r="B19" i="10" s="1"/>
  <c r="L66" i="11"/>
  <c r="B20" i="10" s="1"/>
  <c r="G68" i="11"/>
  <c r="G74"/>
  <c r="L74"/>
  <c r="B24" i="10" s="1"/>
  <c r="F24"/>
  <c r="G76" i="11"/>
  <c r="S76"/>
  <c r="E25" i="10" s="1"/>
  <c r="I12" i="11"/>
  <c r="D11" i="10" s="1"/>
  <c r="M12" i="11"/>
  <c r="C11" i="10" s="1"/>
  <c r="H12" i="11"/>
  <c r="S12"/>
  <c r="E11" i="10" s="1"/>
  <c r="M23" i="11"/>
  <c r="C12" i="10" s="1"/>
  <c r="M27" i="11"/>
  <c r="C13" i="10" s="1"/>
  <c r="I29" i="11"/>
  <c r="D14" i="10" s="1"/>
  <c r="M29" i="11"/>
  <c r="C14" i="10" s="1"/>
  <c r="E16" i="9" s="1"/>
  <c r="I50" i="11"/>
  <c r="D17" i="10" s="1"/>
  <c r="M50" i="11"/>
  <c r="C17" i="10" s="1"/>
  <c r="H50" i="11"/>
  <c r="S50"/>
  <c r="E17" i="10" s="1"/>
  <c r="M54" i="11"/>
  <c r="C18" i="10" s="1"/>
  <c r="M59" i="11"/>
  <c r="C19" i="10" s="1"/>
  <c r="M66" i="11"/>
  <c r="C20" i="10" s="1"/>
  <c r="H68" i="11"/>
  <c r="I74"/>
  <c r="D24" i="10" s="1"/>
  <c r="H74" i="11"/>
  <c r="M74"/>
  <c r="C24" i="10" s="1"/>
  <c r="H76" i="11"/>
  <c r="F16" i="9"/>
  <c r="D16"/>
  <c r="S66" i="8"/>
  <c r="E21" i="7" s="1"/>
  <c r="I74" i="8"/>
  <c r="D25" i="7" s="1"/>
  <c r="I12" i="8"/>
  <c r="D11" i="7" s="1"/>
  <c r="M12" i="8"/>
  <c r="C11" i="7" s="1"/>
  <c r="H12" i="8"/>
  <c r="S12"/>
  <c r="E11" i="7" s="1"/>
  <c r="M23" i="8"/>
  <c r="C12" i="7" s="1"/>
  <c r="M27" i="8"/>
  <c r="C13" i="7" s="1"/>
  <c r="I29" i="8"/>
  <c r="D14" i="7" s="1"/>
  <c r="F16" i="6" s="1"/>
  <c r="M29" i="8"/>
  <c r="C14" i="7" s="1"/>
  <c r="S29" i="8"/>
  <c r="E14" i="7" s="1"/>
  <c r="I49" i="8"/>
  <c r="D17" i="7" s="1"/>
  <c r="M49" i="8"/>
  <c r="C17" i="7" s="1"/>
  <c r="H49" i="8"/>
  <c r="S49"/>
  <c r="E17" i="7" s="1"/>
  <c r="L53" i="8"/>
  <c r="B18" i="7" s="1"/>
  <c r="L60" i="8"/>
  <c r="B19" i="7" s="1"/>
  <c r="L64" i="8"/>
  <c r="B20" i="7" s="1"/>
  <c r="V66" i="8"/>
  <c r="F21" i="7" s="1"/>
  <c r="G72" i="8"/>
  <c r="L72"/>
  <c r="B24" i="7" s="1"/>
  <c r="F24"/>
  <c r="G74" i="8"/>
  <c r="S74"/>
  <c r="E25" i="7" s="1"/>
  <c r="L12" i="8"/>
  <c r="B11" i="7" s="1"/>
  <c r="G12" i="8"/>
  <c r="F11" i="7"/>
  <c r="L23" i="8"/>
  <c r="B12" i="7" s="1"/>
  <c r="L27" i="8"/>
  <c r="B13" i="7" s="1"/>
  <c r="G29" i="8"/>
  <c r="V29"/>
  <c r="F14" i="7" s="1"/>
  <c r="L49" i="8"/>
  <c r="B17" i="7" s="1"/>
  <c r="M53" i="8"/>
  <c r="C18" i="7" s="1"/>
  <c r="M60" i="8"/>
  <c r="C19" i="7" s="1"/>
  <c r="M64" i="8"/>
  <c r="C20" i="7" s="1"/>
  <c r="H66" i="8"/>
  <c r="I72"/>
  <c r="D24" i="7" s="1"/>
  <c r="H72" i="8"/>
  <c r="M72"/>
  <c r="C24" i="7" s="1"/>
  <c r="H74" i="8"/>
  <c r="E16" i="6"/>
  <c r="L14" i="5"/>
  <c r="B11" i="4" s="1"/>
  <c r="G14" i="5"/>
  <c r="L25"/>
  <c r="B12" i="4" s="1"/>
  <c r="L29" i="5"/>
  <c r="B13" i="4" s="1"/>
  <c r="G31" i="5"/>
  <c r="V31"/>
  <c r="F14" i="4" s="1"/>
  <c r="L51" i="5"/>
  <c r="B17" i="4" s="1"/>
  <c r="G51" i="5"/>
  <c r="F17" i="4"/>
  <c r="L55" i="5"/>
  <c r="B18" i="4" s="1"/>
  <c r="L61" i="5"/>
  <c r="B19" i="4" s="1"/>
  <c r="L65" i="5"/>
  <c r="B20" i="4" s="1"/>
  <c r="G73" i="5"/>
  <c r="L73"/>
  <c r="B24" i="4" s="1"/>
  <c r="F24"/>
  <c r="G75" i="5"/>
  <c r="S75"/>
  <c r="E25" i="4" s="1"/>
  <c r="F11"/>
  <c r="I14" i="5"/>
  <c r="D11" i="4" s="1"/>
  <c r="M14" i="5"/>
  <c r="C11" i="4" s="1"/>
  <c r="H14" i="5"/>
  <c r="S14"/>
  <c r="E11" i="4" s="1"/>
  <c r="M25" i="5"/>
  <c r="C12" i="4" s="1"/>
  <c r="M29" i="5"/>
  <c r="C13" i="4" s="1"/>
  <c r="I31" i="5"/>
  <c r="D14" i="4" s="1"/>
  <c r="M31" i="5"/>
  <c r="C14" i="4" s="1"/>
  <c r="E16" i="3" s="1"/>
  <c r="I51" i="5"/>
  <c r="D17" i="4" s="1"/>
  <c r="M51" i="5"/>
  <c r="C17" i="4" s="1"/>
  <c r="H51" i="5"/>
  <c r="S51"/>
  <c r="E17" i="4" s="1"/>
  <c r="M55" i="5"/>
  <c r="C18" i="4" s="1"/>
  <c r="M61" i="5"/>
  <c r="C19" i="4" s="1"/>
  <c r="M65" i="5"/>
  <c r="C20" i="4" s="1"/>
  <c r="H67" i="5"/>
  <c r="I73"/>
  <c r="D24" i="4" s="1"/>
  <c r="H73" i="5"/>
  <c r="M73"/>
  <c r="C24" i="4" s="1"/>
  <c r="H75" i="5"/>
  <c r="F16" i="3"/>
  <c r="I76" i="11" l="1"/>
  <c r="D25" i="10" s="1"/>
  <c r="I68" i="11"/>
  <c r="D21" i="10" s="1"/>
  <c r="F17" i="9" s="1"/>
  <c r="J22" s="1"/>
  <c r="S68" i="11"/>
  <c r="E21" i="10" s="1"/>
  <c r="V77" i="11"/>
  <c r="F27" i="10" s="1"/>
  <c r="I77" i="11"/>
  <c r="D27" i="10" s="1"/>
  <c r="H29" i="11"/>
  <c r="G29"/>
  <c r="M76"/>
  <c r="C25" i="10" s="1"/>
  <c r="M68" i="11"/>
  <c r="C21" i="10" s="1"/>
  <c r="E17" i="9" s="1"/>
  <c r="S29" i="11"/>
  <c r="E14" i="10" s="1"/>
  <c r="L76" i="11"/>
  <c r="B25" i="10" s="1"/>
  <c r="L68" i="11"/>
  <c r="M77"/>
  <c r="C27" i="10" s="1"/>
  <c r="F23" i="9"/>
  <c r="J24"/>
  <c r="J23"/>
  <c r="F22"/>
  <c r="F20"/>
  <c r="L66" i="8"/>
  <c r="B21" i="7" s="1"/>
  <c r="D17" i="6" s="1"/>
  <c r="I66" i="8"/>
  <c r="D21" i="7" s="1"/>
  <c r="F17" i="6" s="1"/>
  <c r="J24" s="1"/>
  <c r="L29" i="8"/>
  <c r="B14" i="7" s="1"/>
  <c r="D16" i="6" s="1"/>
  <c r="F24"/>
  <c r="G66" i="8"/>
  <c r="H29"/>
  <c r="M74"/>
  <c r="C25" i="7" s="1"/>
  <c r="M66" i="8"/>
  <c r="C21" i="7" s="1"/>
  <c r="E17" i="6" s="1"/>
  <c r="S75" i="8"/>
  <c r="E27" i="7" s="1"/>
  <c r="L74" i="8"/>
  <c r="B25" i="7" s="1"/>
  <c r="V75" i="8"/>
  <c r="F27" i="7" s="1"/>
  <c r="I75" i="8"/>
  <c r="D27" i="7" s="1"/>
  <c r="I75" i="5"/>
  <c r="D25" i="4" s="1"/>
  <c r="I67" i="5"/>
  <c r="D21" i="4" s="1"/>
  <c r="F17" i="3" s="1"/>
  <c r="L75" i="5"/>
  <c r="B25" i="4" s="1"/>
  <c r="L67" i="5"/>
  <c r="B21" i="4" s="1"/>
  <c r="D17" i="3" s="1"/>
  <c r="S31" i="5"/>
  <c r="H31"/>
  <c r="G67"/>
  <c r="L31"/>
  <c r="M75"/>
  <c r="C25" i="4" s="1"/>
  <c r="M67" i="5"/>
  <c r="C21" i="4" s="1"/>
  <c r="E17" i="3" s="1"/>
  <c r="L76" i="5"/>
  <c r="B27" i="4" s="1"/>
  <c r="S67" i="5"/>
  <c r="E21" i="4" s="1"/>
  <c r="V76" i="5"/>
  <c r="F27" i="4" s="1"/>
  <c r="I76" i="5"/>
  <c r="D27" i="4" s="1"/>
  <c r="J24" i="3"/>
  <c r="F22"/>
  <c r="F20"/>
  <c r="J23"/>
  <c r="J22"/>
  <c r="F24"/>
  <c r="F23"/>
  <c r="F24" i="9" l="1"/>
  <c r="B21" i="10"/>
  <c r="D17" i="9" s="1"/>
  <c r="G77" i="11"/>
  <c r="J26" i="9"/>
  <c r="S77" i="11"/>
  <c r="E27" i="10" s="1"/>
  <c r="H77" i="11"/>
  <c r="L77"/>
  <c r="B27" i="10" s="1"/>
  <c r="J28" i="9"/>
  <c r="G75" i="8"/>
  <c r="F22" i="6"/>
  <c r="F23"/>
  <c r="J23"/>
  <c r="F20"/>
  <c r="J22"/>
  <c r="J26" s="1"/>
  <c r="J28" s="1"/>
  <c r="H75" i="8"/>
  <c r="M75"/>
  <c r="C27" i="7" s="1"/>
  <c r="L75" i="8"/>
  <c r="B27" i="7" s="1"/>
  <c r="H76" i="5"/>
  <c r="M76"/>
  <c r="C27" i="4" s="1"/>
  <c r="B14"/>
  <c r="D16" i="3" s="1"/>
  <c r="G76" i="5"/>
  <c r="E14" i="4"/>
  <c r="S76" i="5"/>
  <c r="E27" i="4" s="1"/>
  <c r="J26" i="3"/>
  <c r="J28" s="1"/>
  <c r="I29" i="9" l="1"/>
  <c r="J29" s="1"/>
  <c r="J31" s="1"/>
  <c r="I29" i="6"/>
  <c r="J29" s="1"/>
  <c r="J31" s="1"/>
  <c r="I29" i="3"/>
  <c r="J29" s="1"/>
  <c r="J31" s="1"/>
</calcChain>
</file>

<file path=xl/sharedStrings.xml><?xml version="1.0" encoding="utf-8"?>
<sst xmlns="http://schemas.openxmlformats.org/spreadsheetml/2006/main" count="904" uniqueCount="215">
  <si>
    <t>Rekapitulácia rozpočtu</t>
  </si>
  <si>
    <t>Stavba Oprava strešného plášťa nad hospodárskym pavilónom, pavilónom B a pavilónom V. triedy v MŠ Miškovecka 20,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</si>
  <si>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</si>
  <si>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</si>
  <si>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</si>
  <si>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</si>
  <si>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</si>
  <si>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</si>
  <si>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</si>
  <si>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</si>
  <si>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</si>
  <si>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</si>
  <si>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Hospodársky pavilón</t>
  </si>
  <si>
    <t>Pavilón V. trieda</t>
  </si>
  <si>
    <t>Pavilón B</t>
  </si>
  <si>
    <t>Krycí list rozpočtu</t>
  </si>
  <si>
    <t xml:space="preserve">Miesto:  </t>
  </si>
  <si>
    <t>Objekt Hospodársky pavilón</t>
  </si>
  <si>
    <t xml:space="preserve">Ks: </t>
  </si>
  <si>
    <t xml:space="preserve">Zákazka: </t>
  </si>
  <si>
    <t>Spracoval: Tomko</t>
  </si>
  <si>
    <t xml:space="preserve">Dňa </t>
  </si>
  <si>
    <t>20.10.2020</t>
  </si>
  <si>
    <t>Odberateľ: Magistrát mesta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</si>
  <si>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</si>
  <si>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</si>
  <si>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</si>
  <si>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</si>
  <si>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</si>
  <si>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</si>
  <si>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</si>
  <si>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</si>
  <si>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</si>
  <si>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</si>
  <si>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</si>
  <si>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</si>
  <si>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</si>
  <si>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</si>
  <si>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</si>
  <si>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</si>
  <si>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</si>
  <si>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</si>
  <si>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</si>
  <si>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</si>
  <si>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</si>
  <si>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</si>
  <si>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</si>
  <si>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</si>
  <si>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</si>
  <si>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</si>
  <si>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</si>
  <si>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</si>
  <si>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</si>
  <si>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</si>
  <si>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</si>
  <si>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</si>
  <si>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</si>
  <si>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</si>
  <si>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</si>
  <si>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</si>
  <si>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</si>
  <si>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</si>
  <si>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</si>
  <si>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</si>
  <si>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</si>
  <si>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</si>
  <si>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20.10.2020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</si>
  <si>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</si>
  <si>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</si>
  <si>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</si>
  <si>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</si>
  <si>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</si>
  <si>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</si>
  <si>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</si>
  <si>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</si>
  <si>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</si>
  <si>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KONŠTRUKCIE KLAMPIARSKE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</si>
  <si>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</si>
  <si>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</si>
  <si>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</si>
  <si>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</si>
  <si>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</si>
  <si>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</si>
  <si>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</si>
  <si>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</si>
  <si>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</si>
  <si>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</si>
  <si>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</si>
  <si>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</si>
  <si>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</si>
  <si>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</t>
  </si>
  <si>
    <t xml:space="preserve">Dátum: </t>
  </si>
  <si>
    <t>Zákazka Oprava strešného plášťa nad hospodárskym pavilónom, pavilónom B a pavilónom V. triedy v MŠ Miškovecka 20, Košice</t>
  </si>
  <si>
    <t>R/R 0</t>
  </si>
  <si>
    <t xml:space="preserve"> 6226217701</t>
  </si>
  <si>
    <t>Tmelenie PU tmelom s dodaním tmelu</t>
  </si>
  <si>
    <t xml:space="preserve">m </t>
  </si>
  <si>
    <t xml:space="preserve"> 627452100</t>
  </si>
  <si>
    <t>Oprava murovaných odvetrávacích komínov s bet. klobúkom</t>
  </si>
  <si>
    <t xml:space="preserve">ks </t>
  </si>
  <si>
    <t xml:space="preserve"> 613481119.1</t>
  </si>
  <si>
    <t>Realizácia presieťkovania vrátane lepidla plochy komínov s povrchovou úpravou / silik.omietka 1,5 mm/</t>
  </si>
  <si>
    <t>ks</t>
  </si>
  <si>
    <t xml:space="preserve"> 9529081111</t>
  </si>
  <si>
    <t xml:space="preserve">Vyčistenie strechy pred čistou montážou </t>
  </si>
  <si>
    <t>m2</t>
  </si>
  <si>
    <t xml:space="preserve"> 9529011221</t>
  </si>
  <si>
    <t>Realizácia lokálneho prerovnania nerovností na streche so sklonom do 10° materiálom - Liapor</t>
  </si>
  <si>
    <t xml:space="preserve">m2 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</si>
  <si>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</si>
  <si>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</si>
  <si>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</si>
  <si>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</si>
  <si>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</si>
  <si>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</si>
  <si>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</si>
  <si>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</si>
  <si>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</si>
  <si>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</si>
  <si>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</si>
  <si>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</si>
  <si>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</si>
  <si>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"O" - ostatné 17 01 ..</t>
  </si>
  <si>
    <t xml:space="preserve"> 14/C 1</t>
  </si>
  <si>
    <t xml:space="preserve"> 999281111</t>
  </si>
  <si>
    <t>Presun hmôt pre opravy a údržbu v objektoch do výšky 25 m</t>
  </si>
  <si>
    <t xml:space="preserve"> 7123008321</t>
  </si>
  <si>
    <t>Odstránenie pôvodného oplechovania okraja striech vrátane asfaltovej lepenky odrezaním, vrátane demontáže</t>
  </si>
  <si>
    <t xml:space="preserve"> 7123911741</t>
  </si>
  <si>
    <t>Realizácia príponiek pre pripevnenie povlakovej krytiny na plochých strechách na atike vrátane príponiek, kotviaceho materiálu a príslušenstva</t>
  </si>
  <si>
    <t xml:space="preserve"> 7123022472</t>
  </si>
  <si>
    <t>Oprava vydutých, poškodených a zdegradovaných plôch pôvodnej asf. krytiny</t>
  </si>
  <si>
    <t>súbor</t>
  </si>
  <si>
    <t>711/A 2</t>
  </si>
  <si>
    <t xml:space="preserve"> 712370070</t>
  </si>
  <si>
    <t>Zhotovenie povlakovej krytiny striech plochých so sklonom do 10° PVC-P fóliou pripevnenou kotviacimi terčami so zvarením spoja</t>
  </si>
  <si>
    <t>S/S90</t>
  </si>
  <si>
    <t xml:space="preserve"> 628183090301</t>
  </si>
  <si>
    <t>Viacvrstvová syntetická strešná hydroizolačná fólia vystužená polyesterom a skleným rúnom hr. 18 mm</t>
  </si>
  <si>
    <t>M2</t>
  </si>
  <si>
    <t xml:space="preserve"> 712370401</t>
  </si>
  <si>
    <t>Pripevnenie povlakovej krytiny striech plochých so sklonom do 10° z termoplastu kotviacim terčom</t>
  </si>
  <si>
    <t>kus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</si>
  <si>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</si>
  <si>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</si>
  <si>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</si>
  <si>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</si>
  <si>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</si>
  <si>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693183094904</t>
  </si>
  <si>
    <t>Geotextília netkaná 300 g/m2</t>
  </si>
  <si>
    <t xml:space="preserve"> 712391175</t>
  </si>
  <si>
    <t xml:space="preserve">Pripevnenie izolácie kotviacimi pásikmi pri zhotovení povlakovej krytiny na plochej streche so sklonom do 10° </t>
  </si>
  <si>
    <t>m</t>
  </si>
  <si>
    <t xml:space="preserve"> 712391177</t>
  </si>
  <si>
    <t xml:space="preserve">Pripevnenie izolácie kotviacimi uholníkmi pri zhotovení povlakovej krytiny na plochej streche so sklonom do 10° _x000D_
</t>
  </si>
  <si>
    <t xml:space="preserve"> 712391178</t>
  </si>
  <si>
    <t>Pripevnenie povlakovej krytiny na plochej streche so sklonom do 10° okapová tvarovka - atika</t>
  </si>
  <si>
    <t>S/S10</t>
  </si>
  <si>
    <t xml:space="preserve"> 138183091401</t>
  </si>
  <si>
    <t>Pofóliovaný plech pre PVC svetlošedý</t>
  </si>
  <si>
    <t xml:space="preserve"> 712973222</t>
  </si>
  <si>
    <t>Zhotovenie detajlov z detailovej fólie priemeru 100 - 150 mm so zváraným spojom</t>
  </si>
  <si>
    <t>711/B 2</t>
  </si>
  <si>
    <t xml:space="preserve"> 712990812</t>
  </si>
  <si>
    <t xml:space="preserve">Odstránenie násypu alebo nánosu hrúbky do 50 mm z povlakovej krytiny na streche so sklonom do 10° </t>
  </si>
  <si>
    <t xml:space="preserve"> 998712202</t>
  </si>
  <si>
    <t>Presun hmôt pre izoláciu povlakovej krytiny v objekte výšky do 12 m</t>
  </si>
  <si>
    <t xml:space="preserve"> %</t>
  </si>
  <si>
    <t>R/RE</t>
  </si>
  <si>
    <t xml:space="preserve"> 721210823.1</t>
  </si>
  <si>
    <t>Demontáž strešných vtokov DN 125, vrátane vysekania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</si>
  <si>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</si>
  <si>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</si>
  <si>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</si>
  <si>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</si>
  <si>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>721/A 2</t>
  </si>
  <si>
    <t xml:space="preserve"> 998722202</t>
  </si>
  <si>
    <t>Presun hmôt pre vnútorný vodovod v objektoch výšky do 12 m</t>
  </si>
  <si>
    <t xml:space="preserve"> 764430216</t>
  </si>
  <si>
    <t>Výroba, dodávka a montáž oplechovania muriva a atík vrátane rohov z pozinkovaného Pz plechu rš 250 mm</t>
  </si>
  <si>
    <t>HZS/HZS</t>
  </si>
  <si>
    <t xml:space="preserve"> HZS000214</t>
  </si>
  <si>
    <t xml:space="preserve">Demontáž pôvodného bleskozvodu, dodávka s montážou nového bleskozvodu vrátane lana AIMgSi 8, podpier a ostatného pomocného materiálu s uložením na streche </t>
  </si>
  <si>
    <t>hod</t>
  </si>
  <si>
    <t xml:space="preserve"> HZS000114</t>
  </si>
  <si>
    <t>Revízna správa čiastková</t>
  </si>
  <si>
    <t>Objekt Pavilón V. trieda</t>
  </si>
  <si>
    <t xml:space="preserve"> 712300501</t>
  </si>
  <si>
    <t>Zhotovenie  povlakovej krytiny striech plochých do 10° PVC-P fóliou položenou voľne so zvarením spoja, zvislá plocha</t>
  </si>
  <si>
    <t>721/B 1</t>
  </si>
  <si>
    <t xml:space="preserve"> 721210823</t>
  </si>
  <si>
    <t>Demontáž strešných vtokov DN 125 vrátane vysekania</t>
  </si>
  <si>
    <t>Demontáž kanalizačného prestupu nad strechov s montážou nového PVC odvetrávacieho komínka s dodaním hlavice s klobúkom</t>
  </si>
  <si>
    <t xml:space="preserve"> 722345199</t>
  </si>
  <si>
    <t>Demontáž pôvodnej oceľovej odvetrávacej hlavice</t>
  </si>
  <si>
    <t xml:space="preserve"> 722345200,1</t>
  </si>
  <si>
    <t>Úprava podkladov a konštrukcie v mieste odvetrávacej hlavice doska XPS hr. 30 mm s príslušenstvom, ukotvením a materiálom.</t>
  </si>
  <si>
    <t>Objekt Pavilón B</t>
  </si>
  <si>
    <t xml:space="preserve"> 979089112</t>
  </si>
  <si>
    <t>Poplatok za skládku odpadov zo stavieb a demolácií /drevo, sklo, plasty/ kategórie "O" - ostatné"</t>
  </si>
  <si>
    <t>Zhotovenie detajlov z detailovej fólie priemeru 100 - 150 mm  so zváraným spojom</t>
  </si>
  <si>
    <t>764/B 1</t>
  </si>
  <si>
    <t xml:space="preserve"> 764361810</t>
  </si>
  <si>
    <t>Demontáž strešného poklopu na krytine so sklonom do 30°</t>
  </si>
  <si>
    <t xml:space="preserve"> 764264230.1</t>
  </si>
  <si>
    <t>Výroba a dodávka nového poklopu na streche so zateplením vrátane osadenia s ukotvením / pozinkovaná úprava konštrukcie /</t>
  </si>
  <si>
    <t xml:space="preserve">kus </t>
  </si>
  <si>
    <t>764/A 7</t>
  </si>
  <si>
    <t xml:space="preserve"> 998764202</t>
  </si>
  <si>
    <t>Presun hmôt pre klampiarské konštrukcie v objektoch výšky od 6 m do 12 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</si>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</sst>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3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6" fontId="4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49" fontId="15" fillId="0" borderId="0" xfId="0" applyNumberFormat="1" applyFont="1" applyAlignment="1">
      <alignment horizontal="left" wrapText="1"/>
    </xf>
    <xf numFmtId="166" fontId="16" fillId="0" borderId="0" xfId="0" applyNumberFormat="1" applyFont="1"/>
    <xf numFmtId="0" fontId="15" fillId="0" borderId="0" xfId="0" applyFont="1"/>
    <xf numFmtId="166" fontId="15" fillId="0" borderId="0" xfId="0" applyNumberFormat="1" applyFont="1"/>
    <xf numFmtId="0" fontId="18" fillId="0" borderId="0" xfId="0" applyFont="1"/>
    <xf numFmtId="0" fontId="19" fillId="0" borderId="94" xfId="0" applyFont="1" applyBorder="1"/>
    <xf numFmtId="166" fontId="19" fillId="0" borderId="94" xfId="0" applyNumberFormat="1" applyFont="1" applyBorder="1"/>
    <xf numFmtId="164" fontId="19" fillId="0" borderId="94" xfId="0" applyNumberFormat="1" applyFont="1" applyBorder="1"/>
    <xf numFmtId="0" fontId="20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5"/>
  <sheetViews>
    <sheetView tabSelected="1" workbookViewId="0"/>
  </sheetViews>
  <sheetFormatPr defaultColWidth="0" defaultRowHeight="1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7" t="s">
        <v>2</v>
      </c>
      <c r="G2" s="7"/>
    </row>
    <row r="3" spans="1:26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>
      <c r="A4" s="6"/>
      <c r="B4" s="6"/>
      <c r="C4" s="6"/>
      <c r="D4" s="6"/>
      <c r="E4" s="6"/>
      <c r="F4" s="9">
        <v>0.2</v>
      </c>
      <c r="G4" s="9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>
      <c r="A7" s="205" t="s">
        <v>12</v>
      </c>
      <c r="B7" s="206">
        <f>'SO 6779'!I76-Rekapitulácia!D7</f>
        <v>0</v>
      </c>
      <c r="C7" s="206">
        <f>'Kryci_list 6779'!J26</f>
        <v>0</v>
      </c>
      <c r="D7" s="206">
        <v>0</v>
      </c>
      <c r="E7" s="206">
        <f>'Kryci_list 6779'!J17</f>
        <v>0</v>
      </c>
      <c r="F7" s="206">
        <v>0</v>
      </c>
      <c r="G7" s="206">
        <f>B7+C7+D7+E7+F7</f>
        <v>0</v>
      </c>
      <c r="K7">
        <f>'SO 6779'!K76</f>
        <v>0</v>
      </c>
      <c r="Q7">
        <v>30.126000000000001</v>
      </c>
    </row>
    <row r="8" spans="1:26">
      <c r="A8" s="205" t="s">
        <v>13</v>
      </c>
      <c r="B8" s="206">
        <f>'SO 6780'!I75-Rekapitulácia!D8</f>
        <v>0</v>
      </c>
      <c r="C8" s="206">
        <f>'Kryci_list 6780'!J26</f>
        <v>0</v>
      </c>
      <c r="D8" s="206">
        <v>0</v>
      </c>
      <c r="E8" s="206">
        <f>'Kryci_list 6780'!J17</f>
        <v>0</v>
      </c>
      <c r="F8" s="206">
        <v>0</v>
      </c>
      <c r="G8" s="206">
        <f>B8+C8+D8+E8+F8</f>
        <v>0</v>
      </c>
      <c r="K8">
        <f>'SO 6780'!K75</f>
        <v>0</v>
      </c>
      <c r="Q8">
        <v>30.126000000000001</v>
      </c>
    </row>
    <row r="9" spans="1:26">
      <c r="A9" s="71" t="s">
        <v>14</v>
      </c>
      <c r="B9" s="77">
        <f>'SO 6781'!I77-Rekapitulácia!D9</f>
        <v>0</v>
      </c>
      <c r="C9" s="77">
        <f>'Kryci_list 6781'!J26</f>
        <v>0</v>
      </c>
      <c r="D9" s="77">
        <v>0</v>
      </c>
      <c r="E9" s="77">
        <f>'Kryci_list 6781'!J17</f>
        <v>0</v>
      </c>
      <c r="F9" s="77">
        <v>0</v>
      </c>
      <c r="G9" s="77">
        <f>B9+C9+D9+E9+F9</f>
        <v>0</v>
      </c>
      <c r="K9">
        <f>'SO 6781'!K77</f>
        <v>0</v>
      </c>
      <c r="Q9">
        <v>30.126000000000001</v>
      </c>
    </row>
    <row r="10" spans="1:26">
      <c r="A10" s="212" t="s">
        <v>210</v>
      </c>
      <c r="B10" s="213">
        <f>SUM(B7:B9)</f>
        <v>0</v>
      </c>
      <c r="C10" s="213">
        <f>SUM(C7:C9)</f>
        <v>0</v>
      </c>
      <c r="D10" s="213">
        <f>SUM(D7:D9)</f>
        <v>0</v>
      </c>
      <c r="E10" s="213">
        <f>SUM(E7:E9)</f>
        <v>0</v>
      </c>
      <c r="F10" s="213">
        <f>SUM(F7:F9)</f>
        <v>0</v>
      </c>
      <c r="G10" s="213">
        <f>SUM(G7:G9)-SUM(Z7:Z9)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210" t="s">
        <v>211</v>
      </c>
      <c r="B11" s="211">
        <f>G10-SUM(Rekapitulácia!K7:'Rekapitulácia'!K9)*1</f>
        <v>0</v>
      </c>
      <c r="C11" s="211"/>
      <c r="D11" s="211"/>
      <c r="E11" s="211"/>
      <c r="F11" s="211"/>
      <c r="G11" s="211">
        <f>ROUND(((ROUND(B11,2)*20)/100),2)*1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5" t="s">
        <v>212</v>
      </c>
      <c r="B12" s="208">
        <f>(G10-B11)</f>
        <v>0</v>
      </c>
      <c r="C12" s="208"/>
      <c r="D12" s="208"/>
      <c r="E12" s="208"/>
      <c r="F12" s="208"/>
      <c r="G12" s="208">
        <f>ROUND(((ROUND(B12,2)*0)/100),2)</f>
        <v>0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5" t="s">
        <v>213</v>
      </c>
      <c r="B13" s="208"/>
      <c r="C13" s="208"/>
      <c r="D13" s="208"/>
      <c r="E13" s="208"/>
      <c r="F13" s="208"/>
      <c r="G13" s="208">
        <f>SUM(G10:G12)</f>
        <v>0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11"/>
      <c r="B14" s="209"/>
      <c r="C14" s="209"/>
      <c r="D14" s="209"/>
      <c r="E14" s="209"/>
      <c r="F14" s="209"/>
      <c r="G14" s="209"/>
    </row>
    <row r="15" spans="1:26">
      <c r="A15" s="11"/>
      <c r="B15" s="209"/>
      <c r="C15" s="209"/>
      <c r="D15" s="209"/>
      <c r="E15" s="209"/>
      <c r="F15" s="209"/>
      <c r="G15" s="209"/>
    </row>
    <row r="16" spans="1:26">
      <c r="A16" s="11"/>
      <c r="B16" s="209"/>
      <c r="C16" s="209"/>
      <c r="D16" s="209"/>
      <c r="E16" s="209"/>
      <c r="F16" s="209"/>
      <c r="G16" s="209"/>
    </row>
    <row r="17" spans="1:7">
      <c r="A17" s="11"/>
      <c r="B17" s="209"/>
      <c r="C17" s="209"/>
      <c r="D17" s="209"/>
      <c r="E17" s="209"/>
      <c r="F17" s="209"/>
      <c r="G17" s="209"/>
    </row>
    <row r="18" spans="1:7">
      <c r="A18" s="11"/>
      <c r="B18" s="209"/>
      <c r="C18" s="209"/>
      <c r="D18" s="209"/>
      <c r="E18" s="209"/>
      <c r="F18" s="209"/>
      <c r="G18" s="209"/>
    </row>
    <row r="19" spans="1:7">
      <c r="A19" s="11"/>
      <c r="B19" s="209"/>
      <c r="C19" s="209"/>
      <c r="D19" s="209"/>
      <c r="E19" s="209"/>
      <c r="F19" s="209"/>
      <c r="G19" s="209"/>
    </row>
    <row r="20" spans="1:7">
      <c r="A20" s="11"/>
      <c r="B20" s="209"/>
      <c r="C20" s="209"/>
      <c r="D20" s="209"/>
      <c r="E20" s="209"/>
      <c r="F20" s="209"/>
      <c r="G20" s="209"/>
    </row>
    <row r="21" spans="1:7">
      <c r="A21" s="11"/>
      <c r="B21" s="209"/>
      <c r="C21" s="209"/>
      <c r="D21" s="209"/>
      <c r="E21" s="209"/>
      <c r="F21" s="209"/>
      <c r="G21" s="209"/>
    </row>
    <row r="22" spans="1:7">
      <c r="A22" s="11"/>
      <c r="B22" s="209"/>
      <c r="C22" s="209"/>
      <c r="D22" s="209"/>
      <c r="E22" s="209"/>
      <c r="F22" s="209"/>
      <c r="G22" s="209"/>
    </row>
    <row r="23" spans="1:7">
      <c r="A23" s="11"/>
      <c r="B23" s="209"/>
      <c r="C23" s="209"/>
      <c r="D23" s="209"/>
      <c r="E23" s="209"/>
      <c r="F23" s="209"/>
      <c r="G23" s="209"/>
    </row>
    <row r="24" spans="1:7">
      <c r="A24" s="11"/>
      <c r="B24" s="209"/>
      <c r="C24" s="209"/>
      <c r="D24" s="209"/>
      <c r="E24" s="209"/>
      <c r="F24" s="209"/>
      <c r="G24" s="209"/>
    </row>
    <row r="25" spans="1:7">
      <c r="A25" s="11"/>
      <c r="B25" s="209"/>
      <c r="C25" s="209"/>
      <c r="D25" s="209"/>
      <c r="E25" s="209"/>
      <c r="F25" s="209"/>
      <c r="G25" s="209"/>
    </row>
    <row r="26" spans="1:7">
      <c r="A26" s="11"/>
      <c r="B26" s="209"/>
      <c r="C26" s="209"/>
      <c r="D26" s="209"/>
      <c r="E26" s="209"/>
      <c r="F26" s="209"/>
      <c r="G26" s="209"/>
    </row>
    <row r="27" spans="1:7">
      <c r="A27" s="11"/>
      <c r="B27" s="209"/>
      <c r="C27" s="209"/>
      <c r="D27" s="209"/>
      <c r="E27" s="209"/>
      <c r="F27" s="209"/>
      <c r="G27" s="209"/>
    </row>
    <row r="28" spans="1:7">
      <c r="A28" s="11"/>
      <c r="B28" s="209"/>
      <c r="C28" s="209"/>
      <c r="D28" s="209"/>
      <c r="E28" s="209"/>
      <c r="F28" s="209"/>
      <c r="G28" s="209"/>
    </row>
    <row r="29" spans="1:7">
      <c r="A29" s="11"/>
      <c r="B29" s="209"/>
      <c r="C29" s="209"/>
      <c r="D29" s="209"/>
      <c r="E29" s="209"/>
      <c r="F29" s="209"/>
      <c r="G29" s="209"/>
    </row>
    <row r="30" spans="1:7">
      <c r="A30" s="11"/>
      <c r="B30" s="209"/>
      <c r="C30" s="209"/>
      <c r="D30" s="209"/>
      <c r="E30" s="209"/>
      <c r="F30" s="209"/>
      <c r="G30" s="209"/>
    </row>
    <row r="31" spans="1:7">
      <c r="A31" s="11"/>
      <c r="B31" s="209"/>
      <c r="C31" s="209"/>
      <c r="D31" s="209"/>
      <c r="E31" s="209"/>
      <c r="F31" s="209"/>
      <c r="G31" s="209"/>
    </row>
    <row r="32" spans="1:7">
      <c r="A32" s="11"/>
      <c r="B32" s="209"/>
      <c r="C32" s="209"/>
      <c r="D32" s="209"/>
      <c r="E32" s="209"/>
      <c r="F32" s="209"/>
      <c r="G32" s="209"/>
    </row>
    <row r="33" spans="1:7">
      <c r="A33" s="11"/>
      <c r="B33" s="209"/>
      <c r="C33" s="209"/>
      <c r="D33" s="209"/>
      <c r="E33" s="209"/>
      <c r="F33" s="209"/>
      <c r="G33" s="209"/>
    </row>
    <row r="34" spans="1:7">
      <c r="A34" s="11"/>
      <c r="B34" s="209"/>
      <c r="C34" s="209"/>
      <c r="D34" s="209"/>
      <c r="E34" s="209"/>
      <c r="F34" s="209"/>
      <c r="G34" s="209"/>
    </row>
    <row r="35" spans="1:7">
      <c r="A35" s="11"/>
      <c r="B35" s="209"/>
      <c r="C35" s="209"/>
      <c r="D35" s="209"/>
      <c r="E35" s="209"/>
      <c r="F35" s="209"/>
      <c r="G35" s="209"/>
    </row>
    <row r="36" spans="1:7">
      <c r="A36" s="1"/>
      <c r="B36" s="154"/>
      <c r="C36" s="154"/>
      <c r="D36" s="154"/>
      <c r="E36" s="154"/>
      <c r="F36" s="154"/>
      <c r="G36" s="154"/>
    </row>
    <row r="37" spans="1:7">
      <c r="A37" s="1"/>
      <c r="B37" s="154"/>
      <c r="C37" s="154"/>
      <c r="D37" s="154"/>
      <c r="E37" s="154"/>
      <c r="F37" s="154"/>
      <c r="G37" s="154"/>
    </row>
    <row r="38" spans="1:7">
      <c r="A38" s="1"/>
      <c r="B38" s="154"/>
      <c r="C38" s="154"/>
      <c r="D38" s="154"/>
      <c r="E38" s="154"/>
      <c r="F38" s="154"/>
      <c r="G38" s="154"/>
    </row>
    <row r="39" spans="1:7">
      <c r="A39" s="1"/>
      <c r="B39" s="154"/>
      <c r="C39" s="154"/>
      <c r="D39" s="154"/>
      <c r="E39" s="154"/>
      <c r="F39" s="154"/>
      <c r="G39" s="154"/>
    </row>
    <row r="40" spans="1:7">
      <c r="A40" s="1"/>
      <c r="B40" s="154"/>
      <c r="C40" s="154"/>
      <c r="D40" s="154"/>
      <c r="E40" s="154"/>
      <c r="F40" s="154"/>
      <c r="G40" s="154"/>
    </row>
    <row r="41" spans="1:7">
      <c r="A41" s="1"/>
      <c r="B41" s="154"/>
      <c r="C41" s="154"/>
      <c r="D41" s="154"/>
      <c r="E41" s="154"/>
      <c r="F41" s="154"/>
      <c r="G41" s="154"/>
    </row>
    <row r="42" spans="1:7">
      <c r="A42" s="1"/>
      <c r="B42" s="154"/>
      <c r="C42" s="154"/>
      <c r="D42" s="154"/>
      <c r="E42" s="154"/>
      <c r="F42" s="154"/>
      <c r="G42" s="154"/>
    </row>
    <row r="43" spans="1:7">
      <c r="A43" s="1"/>
      <c r="B43" s="154"/>
      <c r="C43" s="154"/>
      <c r="D43" s="154"/>
      <c r="E43" s="154"/>
      <c r="F43" s="154"/>
      <c r="G43" s="154"/>
    </row>
    <row r="44" spans="1:7">
      <c r="A44" s="1"/>
      <c r="B44" s="154"/>
      <c r="C44" s="154"/>
      <c r="D44" s="154"/>
      <c r="E44" s="154"/>
      <c r="F44" s="154"/>
      <c r="G44" s="154"/>
    </row>
    <row r="45" spans="1:7">
      <c r="A45" s="1"/>
      <c r="B45" s="154"/>
      <c r="C45" s="154"/>
      <c r="D45" s="154"/>
      <c r="E45" s="154"/>
      <c r="F45" s="154"/>
      <c r="G45" s="154"/>
    </row>
    <row r="46" spans="1:7">
      <c r="A46" s="1"/>
      <c r="B46" s="154"/>
      <c r="C46" s="154"/>
      <c r="D46" s="154"/>
      <c r="E46" s="154"/>
      <c r="F46" s="154"/>
      <c r="G46" s="154"/>
    </row>
    <row r="47" spans="1:7">
      <c r="A47" s="1"/>
      <c r="B47" s="154"/>
      <c r="C47" s="154"/>
      <c r="D47" s="154"/>
      <c r="E47" s="154"/>
      <c r="F47" s="154"/>
      <c r="G47" s="154"/>
    </row>
    <row r="48" spans="1:7">
      <c r="A48" s="1"/>
      <c r="B48" s="154"/>
      <c r="C48" s="154"/>
      <c r="D48" s="154"/>
      <c r="E48" s="154"/>
      <c r="F48" s="154"/>
      <c r="G48" s="154"/>
    </row>
    <row r="49" spans="1:7">
      <c r="A49" s="1"/>
      <c r="B49" s="154"/>
      <c r="C49" s="154"/>
      <c r="D49" s="154"/>
      <c r="E49" s="154"/>
      <c r="F49" s="154"/>
      <c r="G49" s="154"/>
    </row>
    <row r="50" spans="1:7">
      <c r="A50" s="1"/>
      <c r="B50" s="154"/>
      <c r="C50" s="154"/>
      <c r="D50" s="154"/>
      <c r="E50" s="154"/>
      <c r="F50" s="154"/>
      <c r="G50" s="154"/>
    </row>
    <row r="51" spans="1:7">
      <c r="B51" s="207"/>
      <c r="C51" s="207"/>
      <c r="D51" s="207"/>
      <c r="E51" s="207"/>
      <c r="F51" s="207"/>
      <c r="G51" s="207"/>
    </row>
    <row r="52" spans="1:7">
      <c r="B52" s="207"/>
      <c r="C52" s="207"/>
      <c r="D52" s="207"/>
      <c r="E52" s="207"/>
      <c r="F52" s="207"/>
      <c r="G52" s="207"/>
    </row>
    <row r="53" spans="1:7">
      <c r="B53" s="207"/>
      <c r="C53" s="207"/>
      <c r="D53" s="207"/>
      <c r="E53" s="207"/>
      <c r="F53" s="207"/>
      <c r="G53" s="207"/>
    </row>
    <row r="54" spans="1:7">
      <c r="B54" s="207"/>
      <c r="C54" s="207"/>
      <c r="D54" s="207"/>
      <c r="E54" s="207"/>
      <c r="F54" s="207"/>
      <c r="G54" s="207"/>
    </row>
    <row r="55" spans="1:7">
      <c r="B55" s="207"/>
      <c r="C55" s="207"/>
      <c r="D55" s="207"/>
      <c r="E55" s="207"/>
      <c r="F55" s="207"/>
      <c r="G55" s="207"/>
    </row>
    <row r="56" spans="1:7">
      <c r="B56" s="207"/>
      <c r="C56" s="207"/>
      <c r="D56" s="207"/>
      <c r="E56" s="207"/>
      <c r="F56" s="207"/>
      <c r="G56" s="207"/>
    </row>
    <row r="57" spans="1:7">
      <c r="B57" s="207"/>
      <c r="C57" s="207"/>
      <c r="D57" s="207"/>
      <c r="E57" s="207"/>
      <c r="F57" s="207"/>
      <c r="G57" s="207"/>
    </row>
    <row r="58" spans="1:7">
      <c r="B58" s="207"/>
      <c r="C58" s="207"/>
      <c r="D58" s="207"/>
      <c r="E58" s="207"/>
      <c r="F58" s="207"/>
      <c r="G58" s="207"/>
    </row>
    <row r="59" spans="1:7">
      <c r="B59" s="207"/>
      <c r="C59" s="207"/>
      <c r="D59" s="207"/>
      <c r="E59" s="207"/>
      <c r="F59" s="207"/>
      <c r="G59" s="207"/>
    </row>
    <row r="60" spans="1:7">
      <c r="B60" s="207"/>
      <c r="C60" s="207"/>
      <c r="D60" s="207"/>
      <c r="E60" s="207"/>
      <c r="F60" s="207"/>
      <c r="G60" s="207"/>
    </row>
    <row r="61" spans="1:7">
      <c r="B61" s="207"/>
      <c r="C61" s="207"/>
      <c r="D61" s="207"/>
      <c r="E61" s="207"/>
      <c r="F61" s="207"/>
      <c r="G61" s="207"/>
    </row>
    <row r="62" spans="1:7">
      <c r="B62" s="207"/>
      <c r="C62" s="207"/>
      <c r="D62" s="207"/>
      <c r="E62" s="207"/>
      <c r="F62" s="207"/>
      <c r="G62" s="207"/>
    </row>
    <row r="63" spans="1:7">
      <c r="B63" s="207"/>
      <c r="C63" s="207"/>
      <c r="D63" s="207"/>
      <c r="E63" s="207"/>
      <c r="F63" s="207"/>
      <c r="G63" s="207"/>
    </row>
    <row r="64" spans="1:7">
      <c r="B64" s="207"/>
      <c r="C64" s="207"/>
      <c r="D64" s="207"/>
      <c r="E64" s="207"/>
      <c r="F64" s="207"/>
      <c r="G64" s="207"/>
    </row>
    <row r="65" spans="2:7">
      <c r="B65" s="207"/>
      <c r="C65" s="207"/>
      <c r="D65" s="207"/>
      <c r="E65" s="207"/>
      <c r="F65" s="207"/>
      <c r="G65" s="207"/>
    </row>
    <row r="66" spans="2:7">
      <c r="B66" s="207"/>
      <c r="C66" s="207"/>
      <c r="D66" s="207"/>
      <c r="E66" s="207"/>
      <c r="F66" s="207"/>
      <c r="G66" s="207"/>
    </row>
    <row r="67" spans="2:7">
      <c r="B67" s="207"/>
      <c r="C67" s="207"/>
      <c r="D67" s="207"/>
      <c r="E67" s="207"/>
      <c r="F67" s="207"/>
      <c r="G67" s="207"/>
    </row>
    <row r="68" spans="2:7">
      <c r="B68" s="207"/>
      <c r="C68" s="207"/>
      <c r="D68" s="207"/>
      <c r="E68" s="207"/>
      <c r="F68" s="207"/>
      <c r="G68" s="207"/>
    </row>
    <row r="69" spans="2:7">
      <c r="B69" s="207"/>
      <c r="C69" s="207"/>
      <c r="D69" s="207"/>
      <c r="E69" s="207"/>
      <c r="F69" s="207"/>
      <c r="G69" s="207"/>
    </row>
    <row r="70" spans="2:7">
      <c r="B70" s="207"/>
      <c r="C70" s="207"/>
      <c r="D70" s="207"/>
      <c r="E70" s="207"/>
      <c r="F70" s="207"/>
      <c r="G70" s="207"/>
    </row>
    <row r="71" spans="2:7">
      <c r="B71" s="207"/>
      <c r="C71" s="207"/>
      <c r="D71" s="207"/>
      <c r="E71" s="207"/>
      <c r="F71" s="207"/>
      <c r="G71" s="207"/>
    </row>
    <row r="72" spans="2:7">
      <c r="B72" s="207"/>
      <c r="C72" s="207"/>
      <c r="D72" s="207"/>
      <c r="E72" s="207"/>
      <c r="F72" s="207"/>
      <c r="G72" s="207"/>
    </row>
    <row r="73" spans="2:7">
      <c r="B73" s="207"/>
      <c r="C73" s="207"/>
      <c r="D73" s="207"/>
      <c r="E73" s="207"/>
      <c r="F73" s="207"/>
      <c r="G73" s="207"/>
    </row>
    <row r="74" spans="2:7">
      <c r="B74" s="207"/>
      <c r="C74" s="207"/>
      <c r="D74" s="207"/>
      <c r="E74" s="207"/>
      <c r="F74" s="207"/>
      <c r="G74" s="207"/>
    </row>
    <row r="75" spans="2:7">
      <c r="B75" s="207"/>
      <c r="C75" s="207"/>
      <c r="D75" s="207"/>
      <c r="E75" s="207"/>
      <c r="F75" s="207"/>
      <c r="G75" s="207"/>
    </row>
    <row r="76" spans="2:7">
      <c r="B76" s="207"/>
      <c r="C76" s="207"/>
      <c r="D76" s="207"/>
      <c r="E76" s="207"/>
      <c r="F76" s="207"/>
      <c r="G76" s="207"/>
    </row>
    <row r="77" spans="2:7">
      <c r="B77" s="207"/>
      <c r="C77" s="207"/>
      <c r="D77" s="207"/>
      <c r="E77" s="207"/>
      <c r="F77" s="207"/>
      <c r="G77" s="207"/>
    </row>
    <row r="78" spans="2:7">
      <c r="B78" s="207"/>
      <c r="C78" s="207"/>
      <c r="D78" s="207"/>
      <c r="E78" s="207"/>
      <c r="F78" s="207"/>
      <c r="G78" s="207"/>
    </row>
    <row r="79" spans="2:7">
      <c r="B79" s="207"/>
      <c r="C79" s="207"/>
      <c r="D79" s="207"/>
      <c r="E79" s="207"/>
      <c r="F79" s="207"/>
      <c r="G79" s="207"/>
    </row>
    <row r="80" spans="2:7">
      <c r="B80" s="207"/>
      <c r="C80" s="207"/>
      <c r="D80" s="207"/>
      <c r="E80" s="207"/>
      <c r="F80" s="207"/>
      <c r="G80" s="207"/>
    </row>
    <row r="81" spans="2:7">
      <c r="B81" s="207"/>
      <c r="C81" s="207"/>
      <c r="D81" s="207"/>
      <c r="E81" s="207"/>
      <c r="F81" s="207"/>
      <c r="G81" s="207"/>
    </row>
    <row r="82" spans="2:7">
      <c r="B82" s="207"/>
      <c r="C82" s="207"/>
      <c r="D82" s="207"/>
      <c r="E82" s="207"/>
      <c r="F82" s="207"/>
      <c r="G82" s="207"/>
    </row>
    <row r="83" spans="2:7">
      <c r="B83" s="207"/>
      <c r="C83" s="207"/>
      <c r="D83" s="207"/>
      <c r="E83" s="207"/>
      <c r="F83" s="207"/>
      <c r="G83" s="207"/>
    </row>
    <row r="84" spans="2:7">
      <c r="B84" s="207"/>
      <c r="C84" s="207"/>
      <c r="D84" s="207"/>
      <c r="E84" s="207"/>
      <c r="F84" s="207"/>
      <c r="G84" s="207"/>
    </row>
    <row r="85" spans="2:7">
      <c r="B85" s="207"/>
      <c r="C85" s="207"/>
      <c r="D85" s="207"/>
      <c r="E85" s="207"/>
      <c r="F85" s="207"/>
      <c r="G85" s="207"/>
    </row>
    <row r="86" spans="2:7">
      <c r="B86" s="207"/>
      <c r="C86" s="207"/>
      <c r="D86" s="207"/>
      <c r="E86" s="207"/>
      <c r="F86" s="207"/>
      <c r="G86" s="207"/>
    </row>
    <row r="87" spans="2:7">
      <c r="B87" s="207"/>
      <c r="C87" s="207"/>
      <c r="D87" s="207"/>
      <c r="E87" s="207"/>
      <c r="F87" s="207"/>
      <c r="G87" s="207"/>
    </row>
    <row r="88" spans="2:7">
      <c r="B88" s="207"/>
      <c r="C88" s="207"/>
      <c r="D88" s="207"/>
      <c r="E88" s="207"/>
      <c r="F88" s="207"/>
      <c r="G88" s="207"/>
    </row>
    <row r="89" spans="2:7">
      <c r="B89" s="207"/>
      <c r="C89" s="207"/>
      <c r="D89" s="207"/>
      <c r="E89" s="207"/>
      <c r="F89" s="207"/>
      <c r="G89" s="207"/>
    </row>
    <row r="90" spans="2:7">
      <c r="B90" s="207"/>
      <c r="C90" s="207"/>
      <c r="D90" s="207"/>
      <c r="E90" s="207"/>
      <c r="F90" s="207"/>
      <c r="G90" s="207"/>
    </row>
    <row r="91" spans="2:7">
      <c r="B91" s="207"/>
      <c r="C91" s="207"/>
      <c r="D91" s="207"/>
      <c r="E91" s="207"/>
      <c r="F91" s="207"/>
      <c r="G91" s="207"/>
    </row>
    <row r="92" spans="2:7">
      <c r="B92" s="207"/>
      <c r="C92" s="207"/>
      <c r="D92" s="207"/>
      <c r="E92" s="207"/>
      <c r="F92" s="207"/>
      <c r="G92" s="207"/>
    </row>
    <row r="93" spans="2:7">
      <c r="B93" s="207"/>
      <c r="C93" s="207"/>
      <c r="D93" s="207"/>
      <c r="E93" s="207"/>
      <c r="F93" s="207"/>
      <c r="G93" s="207"/>
    </row>
    <row r="94" spans="2:7">
      <c r="B94" s="207"/>
      <c r="C94" s="207"/>
      <c r="D94" s="207"/>
      <c r="E94" s="207"/>
      <c r="F94" s="207"/>
      <c r="G94" s="207"/>
    </row>
    <row r="95" spans="2:7">
      <c r="B95" s="207"/>
      <c r="C95" s="207"/>
      <c r="D95" s="207"/>
      <c r="E95" s="207"/>
      <c r="F95" s="207"/>
      <c r="G95" s="207"/>
    </row>
    <row r="96" spans="2:7">
      <c r="B96" s="207"/>
      <c r="C96" s="207"/>
      <c r="D96" s="207"/>
      <c r="E96" s="207"/>
      <c r="F96" s="207"/>
      <c r="G96" s="207"/>
    </row>
    <row r="97" spans="2:7">
      <c r="B97" s="207"/>
      <c r="C97" s="207"/>
      <c r="D97" s="207"/>
      <c r="E97" s="207"/>
      <c r="F97" s="207"/>
      <c r="G97" s="207"/>
    </row>
    <row r="98" spans="2:7">
      <c r="B98" s="207"/>
      <c r="C98" s="207"/>
      <c r="D98" s="207"/>
      <c r="E98" s="207"/>
      <c r="F98" s="207"/>
      <c r="G98" s="207"/>
    </row>
    <row r="99" spans="2:7">
      <c r="B99" s="207"/>
      <c r="C99" s="207"/>
      <c r="D99" s="207"/>
      <c r="E99" s="207"/>
      <c r="F99" s="207"/>
      <c r="G99" s="207"/>
    </row>
    <row r="100" spans="2:7">
      <c r="B100" s="207"/>
      <c r="C100" s="207"/>
      <c r="D100" s="207"/>
      <c r="E100" s="207"/>
      <c r="F100" s="207"/>
      <c r="G100" s="207"/>
    </row>
    <row r="101" spans="2:7">
      <c r="B101" s="207"/>
      <c r="C101" s="207"/>
      <c r="D101" s="207"/>
      <c r="E101" s="207"/>
      <c r="F101" s="207"/>
      <c r="G101" s="207"/>
    </row>
    <row r="102" spans="2:7">
      <c r="B102" s="207"/>
      <c r="C102" s="207"/>
      <c r="D102" s="207"/>
      <c r="E102" s="207"/>
      <c r="F102" s="207"/>
      <c r="G102" s="207"/>
    </row>
    <row r="103" spans="2:7">
      <c r="B103" s="207"/>
      <c r="C103" s="207"/>
      <c r="D103" s="207"/>
      <c r="E103" s="207"/>
      <c r="F103" s="207"/>
      <c r="G103" s="207"/>
    </row>
    <row r="104" spans="2:7">
      <c r="B104" s="207"/>
      <c r="C104" s="207"/>
      <c r="D104" s="207"/>
      <c r="E104" s="207"/>
      <c r="F104" s="207"/>
      <c r="G104" s="207"/>
    </row>
    <row r="105" spans="2:7">
      <c r="B105" s="207"/>
      <c r="C105" s="207"/>
      <c r="D105" s="207"/>
      <c r="E105" s="207"/>
      <c r="F105" s="207"/>
      <c r="G105" s="207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23</v>
      </c>
      <c r="B1" s="146"/>
      <c r="C1" s="146"/>
      <c r="D1" s="147"/>
      <c r="E1" s="149" t="s">
        <v>20</v>
      </c>
      <c r="F1" s="145"/>
      <c r="W1">
        <v>30.126000000000001</v>
      </c>
    </row>
    <row r="2" spans="1:26" ht="20.100000000000001" customHeight="1">
      <c r="A2" s="148" t="s">
        <v>24</v>
      </c>
      <c r="B2" s="146"/>
      <c r="C2" s="146"/>
      <c r="D2" s="147"/>
      <c r="E2" s="149" t="s">
        <v>18</v>
      </c>
      <c r="F2" s="145"/>
    </row>
    <row r="3" spans="1:26" ht="20.100000000000001" customHeight="1">
      <c r="A3" s="148" t="s">
        <v>25</v>
      </c>
      <c r="B3" s="146"/>
      <c r="C3" s="146"/>
      <c r="D3" s="147"/>
      <c r="E3" s="149" t="s">
        <v>66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197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67</v>
      </c>
      <c r="B8" s="144"/>
      <c r="C8" s="144"/>
      <c r="D8" s="144"/>
      <c r="E8" s="144"/>
      <c r="F8" s="144"/>
    </row>
    <row r="9" spans="1:26">
      <c r="A9" s="152" t="s">
        <v>63</v>
      </c>
      <c r="B9" s="152" t="s">
        <v>57</v>
      </c>
      <c r="C9" s="152" t="s">
        <v>58</v>
      </c>
      <c r="D9" s="152" t="s">
        <v>33</v>
      </c>
      <c r="E9" s="152" t="s">
        <v>64</v>
      </c>
      <c r="F9" s="152" t="s">
        <v>65</v>
      </c>
    </row>
    <row r="10" spans="1:26">
      <c r="A10" s="159" t="s">
        <v>68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69</v>
      </c>
      <c r="B11" s="162">
        <f>'SO 6781'!L12</f>
        <v>0</v>
      </c>
      <c r="C11" s="162">
        <f>'SO 6781'!M12</f>
        <v>0</v>
      </c>
      <c r="D11" s="162">
        <f>'SO 6781'!I12</f>
        <v>0</v>
      </c>
      <c r="E11" s="163">
        <f>'SO 6781'!S12</f>
        <v>0</v>
      </c>
      <c r="F11" s="163">
        <f>'SO 6781'!V12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70</v>
      </c>
      <c r="B12" s="162">
        <f>'SO 6781'!L23</f>
        <v>0</v>
      </c>
      <c r="C12" s="162">
        <f>'SO 6781'!M23</f>
        <v>0</v>
      </c>
      <c r="D12" s="162">
        <f>'SO 6781'!I23</f>
        <v>0</v>
      </c>
      <c r="E12" s="163">
        <f>'SO 6781'!S23</f>
        <v>0</v>
      </c>
      <c r="F12" s="163">
        <f>'SO 6781'!V23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71</v>
      </c>
      <c r="B13" s="162">
        <f>'SO 6781'!L27</f>
        <v>0</v>
      </c>
      <c r="C13" s="162">
        <f>'SO 6781'!M27</f>
        <v>0</v>
      </c>
      <c r="D13" s="162">
        <f>'SO 6781'!I27</f>
        <v>0</v>
      </c>
      <c r="E13" s="163">
        <f>'SO 6781'!S27</f>
        <v>0</v>
      </c>
      <c r="F13" s="163">
        <f>'SO 6781'!V27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2" t="s">
        <v>68</v>
      </c>
      <c r="B14" s="164">
        <f>'SO 6781'!L29</f>
        <v>0</v>
      </c>
      <c r="C14" s="164">
        <f>'SO 6781'!M29</f>
        <v>0</v>
      </c>
      <c r="D14" s="164">
        <f>'SO 6781'!I29</f>
        <v>0</v>
      </c>
      <c r="E14" s="165">
        <f>'SO 6781'!S29</f>
        <v>0</v>
      </c>
      <c r="F14" s="165">
        <f>'SO 6781'!V29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"/>
      <c r="B15" s="154"/>
      <c r="C15" s="154"/>
      <c r="D15" s="154"/>
      <c r="E15" s="153"/>
      <c r="F15" s="153"/>
    </row>
    <row r="16" spans="1:26">
      <c r="A16" s="2" t="s">
        <v>72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73</v>
      </c>
      <c r="B17" s="162">
        <f>'SO 6781'!L50</f>
        <v>0</v>
      </c>
      <c r="C17" s="162">
        <f>'SO 6781'!M50</f>
        <v>0</v>
      </c>
      <c r="D17" s="162">
        <f>'SO 6781'!I50</f>
        <v>0</v>
      </c>
      <c r="E17" s="163">
        <f>'SO 6781'!S50</f>
        <v>0.35</v>
      </c>
      <c r="F17" s="163">
        <f>'SO 6781'!V50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74</v>
      </c>
      <c r="B18" s="162">
        <f>'SO 6781'!L54</f>
        <v>0</v>
      </c>
      <c r="C18" s="162">
        <f>'SO 6781'!M54</f>
        <v>0</v>
      </c>
      <c r="D18" s="162">
        <f>'SO 6781'!I54</f>
        <v>0</v>
      </c>
      <c r="E18" s="163">
        <f>'SO 6781'!S54</f>
        <v>0</v>
      </c>
      <c r="F18" s="163">
        <f>'SO 6781'!V54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75</v>
      </c>
      <c r="B19" s="162">
        <f>'SO 6781'!L59</f>
        <v>0</v>
      </c>
      <c r="C19" s="162">
        <f>'SO 6781'!M59</f>
        <v>0</v>
      </c>
      <c r="D19" s="162">
        <f>'SO 6781'!I59</f>
        <v>0</v>
      </c>
      <c r="E19" s="163">
        <f>'SO 6781'!S59</f>
        <v>0</v>
      </c>
      <c r="F19" s="163">
        <f>'SO 6781'!V59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161" t="s">
        <v>76</v>
      </c>
      <c r="B20" s="162">
        <f>'SO 6781'!L66</f>
        <v>0</v>
      </c>
      <c r="C20" s="162">
        <f>'SO 6781'!M66</f>
        <v>0</v>
      </c>
      <c r="D20" s="162">
        <f>'SO 6781'!I66</f>
        <v>0</v>
      </c>
      <c r="E20" s="163">
        <f>'SO 6781'!S66</f>
        <v>0</v>
      </c>
      <c r="F20" s="163">
        <f>'SO 6781'!V66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2" t="s">
        <v>72</v>
      </c>
      <c r="B21" s="164">
        <f>'SO 6781'!L68</f>
        <v>0</v>
      </c>
      <c r="C21" s="164">
        <f>'SO 6781'!M68</f>
        <v>0</v>
      </c>
      <c r="D21" s="164">
        <f>'SO 6781'!I68</f>
        <v>0</v>
      </c>
      <c r="E21" s="165">
        <f>'SO 6781'!S68</f>
        <v>0.35</v>
      </c>
      <c r="F21" s="165">
        <f>'SO 6781'!V68</f>
        <v>0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>
      <c r="A22" s="1"/>
      <c r="B22" s="154"/>
      <c r="C22" s="154"/>
      <c r="D22" s="154"/>
      <c r="E22" s="153"/>
      <c r="F22" s="153"/>
    </row>
    <row r="23" spans="1:26">
      <c r="A23" s="2" t="s">
        <v>8</v>
      </c>
      <c r="B23" s="164"/>
      <c r="C23" s="162"/>
      <c r="D23" s="162"/>
      <c r="E23" s="163"/>
      <c r="F23" s="16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77</v>
      </c>
      <c r="B24" s="162">
        <f>'SO 6781'!L74</f>
        <v>0</v>
      </c>
      <c r="C24" s="162">
        <f>'SO 6781'!M74</f>
        <v>0</v>
      </c>
      <c r="D24" s="162">
        <f>'SO 6781'!I74</f>
        <v>0</v>
      </c>
      <c r="E24" s="163">
        <f>'SO 6781'!S74</f>
        <v>0</v>
      </c>
      <c r="F24" s="163">
        <f>'SO 6781'!V74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2" t="s">
        <v>8</v>
      </c>
      <c r="B25" s="164">
        <f>'SO 6781'!L76</f>
        <v>0</v>
      </c>
      <c r="C25" s="164">
        <f>'SO 6781'!M76</f>
        <v>0</v>
      </c>
      <c r="D25" s="164">
        <f>'SO 6781'!I76</f>
        <v>0</v>
      </c>
      <c r="E25" s="165">
        <f>'SO 6781'!S76</f>
        <v>0</v>
      </c>
      <c r="F25" s="165">
        <f>'SO 6781'!V76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"/>
      <c r="B26" s="154"/>
      <c r="C26" s="154"/>
      <c r="D26" s="154"/>
      <c r="E26" s="153"/>
      <c r="F26" s="153"/>
    </row>
    <row r="27" spans="1:26">
      <c r="A27" s="2" t="s">
        <v>78</v>
      </c>
      <c r="B27" s="164">
        <f>'SO 6781'!L77</f>
        <v>0</v>
      </c>
      <c r="C27" s="164">
        <f>'SO 6781'!M77</f>
        <v>0</v>
      </c>
      <c r="D27" s="164">
        <f>'SO 6781'!I77</f>
        <v>0</v>
      </c>
      <c r="E27" s="165">
        <f>'SO 6781'!S77</f>
        <v>0.35</v>
      </c>
      <c r="F27" s="165">
        <f>'SO 6781'!V77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54"/>
      <c r="C49" s="154"/>
      <c r="D49" s="154"/>
      <c r="E49" s="153"/>
      <c r="F49" s="153"/>
    </row>
    <row r="50" spans="1:6">
      <c r="A50" s="1"/>
      <c r="B50" s="154"/>
      <c r="C50" s="154"/>
      <c r="D50" s="154"/>
      <c r="E50" s="153"/>
      <c r="F50" s="153"/>
    </row>
    <row r="51" spans="1:6">
      <c r="A51" s="1"/>
      <c r="B51" s="154"/>
      <c r="C51" s="154"/>
      <c r="D51" s="154"/>
      <c r="E51" s="153"/>
      <c r="F51" s="153"/>
    </row>
    <row r="52" spans="1:6">
      <c r="A52" s="1"/>
      <c r="B52" s="154"/>
      <c r="C52" s="154"/>
      <c r="D52" s="154"/>
      <c r="E52" s="153"/>
      <c r="F52" s="153"/>
    </row>
    <row r="53" spans="1:6">
      <c r="A53" s="1"/>
      <c r="B53" s="154"/>
      <c r="C53" s="154"/>
      <c r="D53" s="154"/>
      <c r="E53" s="153"/>
      <c r="F53" s="153"/>
    </row>
    <row r="54" spans="1:6">
      <c r="A54" s="1"/>
      <c r="B54" s="154"/>
      <c r="C54" s="154"/>
      <c r="D54" s="154"/>
      <c r="E54" s="153"/>
      <c r="F54" s="153"/>
    </row>
    <row r="55" spans="1:6">
      <c r="A55" s="1"/>
      <c r="B55" s="154"/>
      <c r="C55" s="154"/>
      <c r="D55" s="154"/>
      <c r="E55" s="153"/>
      <c r="F55" s="153"/>
    </row>
    <row r="56" spans="1:6">
      <c r="A56" s="1"/>
      <c r="B56" s="154"/>
      <c r="C56" s="154"/>
      <c r="D56" s="154"/>
      <c r="E56" s="153"/>
      <c r="F56" s="153"/>
    </row>
    <row r="57" spans="1:6">
      <c r="A57" s="1"/>
      <c r="B57" s="154"/>
      <c r="C57" s="154"/>
      <c r="D57" s="154"/>
      <c r="E57" s="153"/>
      <c r="F57" s="153"/>
    </row>
    <row r="58" spans="1:6">
      <c r="A58" s="1"/>
      <c r="B58" s="154"/>
      <c r="C58" s="154"/>
      <c r="D58" s="154"/>
      <c r="E58" s="153"/>
      <c r="F58" s="153"/>
    </row>
    <row r="59" spans="1:6">
      <c r="A59" s="1"/>
      <c r="B59" s="154"/>
      <c r="C59" s="154"/>
      <c r="D59" s="154"/>
      <c r="E59" s="153"/>
      <c r="F59" s="153"/>
    </row>
    <row r="60" spans="1:6">
      <c r="A60" s="1"/>
      <c r="B60" s="154"/>
      <c r="C60" s="154"/>
      <c r="D60" s="154"/>
      <c r="E60" s="153"/>
      <c r="F60" s="153"/>
    </row>
    <row r="61" spans="1:6">
      <c r="A61" s="1"/>
      <c r="B61" s="154"/>
      <c r="C61" s="154"/>
      <c r="D61" s="154"/>
      <c r="E61" s="153"/>
      <c r="F61" s="153"/>
    </row>
    <row r="62" spans="1:6">
      <c r="A62" s="1"/>
      <c r="B62" s="154"/>
      <c r="C62" s="154"/>
      <c r="D62" s="154"/>
      <c r="E62" s="153"/>
      <c r="F62" s="153"/>
    </row>
    <row r="63" spans="1:6">
      <c r="A63" s="1"/>
      <c r="B63" s="154"/>
      <c r="C63" s="154"/>
      <c r="D63" s="154"/>
      <c r="E63" s="153"/>
      <c r="F63" s="153"/>
    </row>
    <row r="64" spans="1:6">
      <c r="A64" s="1"/>
      <c r="B64" s="154"/>
      <c r="C64" s="154"/>
      <c r="D64" s="154"/>
      <c r="E64" s="153"/>
      <c r="F64" s="153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77"/>
  <sheetViews>
    <sheetView workbookViewId="0">
      <pane ySplit="8" topLeftCell="A9" activePane="bottomLeft" state="frozen"/>
      <selection pane="bottomLeft" activeCell="A75" sqref="A75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23</v>
      </c>
      <c r="C1" s="169"/>
      <c r="D1" s="169"/>
      <c r="E1" s="169"/>
      <c r="F1" s="169"/>
      <c r="G1" s="169"/>
      <c r="H1" s="170"/>
      <c r="I1" s="172" t="s">
        <v>89</v>
      </c>
      <c r="J1" s="12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24</v>
      </c>
      <c r="C2" s="169"/>
      <c r="D2" s="169"/>
      <c r="E2" s="169"/>
      <c r="F2" s="169"/>
      <c r="G2" s="169"/>
      <c r="H2" s="170"/>
      <c r="I2" s="172" t="s">
        <v>18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25</v>
      </c>
      <c r="C3" s="169"/>
      <c r="D3" s="169"/>
      <c r="E3" s="169"/>
      <c r="F3" s="169"/>
      <c r="G3" s="169"/>
      <c r="H3" s="170"/>
      <c r="I3" s="172" t="s">
        <v>91</v>
      </c>
      <c r="J3" s="12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>
      <c r="A4" s="3"/>
      <c r="B4" s="5" t="s">
        <v>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197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79</v>
      </c>
      <c r="B8" s="175" t="s">
        <v>80</v>
      </c>
      <c r="C8" s="175" t="s">
        <v>81</v>
      </c>
      <c r="D8" s="175" t="s">
        <v>82</v>
      </c>
      <c r="E8" s="175" t="s">
        <v>83</v>
      </c>
      <c r="F8" s="175" t="s">
        <v>84</v>
      </c>
      <c r="G8" s="175" t="s">
        <v>57</v>
      </c>
      <c r="H8" s="175" t="s">
        <v>58</v>
      </c>
      <c r="I8" s="175" t="s">
        <v>85</v>
      </c>
      <c r="J8" s="175"/>
      <c r="K8" s="175"/>
      <c r="L8" s="175"/>
      <c r="M8" s="175"/>
      <c r="N8" s="175"/>
      <c r="O8" s="175"/>
      <c r="P8" s="175" t="s">
        <v>86</v>
      </c>
      <c r="Q8" s="167"/>
      <c r="R8" s="167"/>
      <c r="S8" s="175" t="s">
        <v>87</v>
      </c>
      <c r="T8" s="168"/>
      <c r="U8" s="168"/>
      <c r="V8" s="175" t="s">
        <v>88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68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69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93</v>
      </c>
      <c r="C11" s="186" t="s">
        <v>94</v>
      </c>
      <c r="D11" s="180" t="s">
        <v>95</v>
      </c>
      <c r="E11" s="180" t="s">
        <v>96</v>
      </c>
      <c r="F11" s="181">
        <v>89.4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7"/>
      <c r="Q11" s="187"/>
      <c r="R11" s="187"/>
      <c r="S11" s="188">
        <f>ROUND(F11*(P11),3)</f>
        <v>0</v>
      </c>
      <c r="T11" s="184"/>
      <c r="U11" s="184"/>
      <c r="V11" s="189"/>
      <c r="Z11">
        <v>0</v>
      </c>
    </row>
    <row r="12" spans="1:26">
      <c r="A12" s="161"/>
      <c r="B12" s="161"/>
      <c r="C12" s="179">
        <v>6</v>
      </c>
      <c r="D12" s="179" t="s">
        <v>69</v>
      </c>
      <c r="E12" s="161"/>
      <c r="F12" s="178"/>
      <c r="G12" s="164">
        <f>ROUND((SUM(L10:L11))/1,2)</f>
        <v>0</v>
      </c>
      <c r="H12" s="164">
        <f>ROUND((SUM(M10:M11))/1,2)</f>
        <v>0</v>
      </c>
      <c r="I12" s="164">
        <f>ROUND((SUM(I10:I11))/1,2)</f>
        <v>0</v>
      </c>
      <c r="J12" s="161"/>
      <c r="K12" s="161"/>
      <c r="L12" s="161">
        <f>ROUND((SUM(L10:L11))/1,2)</f>
        <v>0</v>
      </c>
      <c r="M12" s="161">
        <f>ROUND((SUM(M10:M11))/1,2)</f>
        <v>0</v>
      </c>
      <c r="N12" s="161"/>
      <c r="O12" s="161"/>
      <c r="P12" s="190"/>
      <c r="Q12" s="161"/>
      <c r="R12" s="161"/>
      <c r="S12" s="190">
        <f>ROUND((SUM(S10:S11))/1,2)</f>
        <v>0</v>
      </c>
      <c r="T12" s="158"/>
      <c r="U12" s="158"/>
      <c r="V12" s="2">
        <f>ROUND((SUM(V10:V11))/1,2)</f>
        <v>0</v>
      </c>
      <c r="W12" s="158"/>
      <c r="X12" s="158"/>
      <c r="Y12" s="158"/>
      <c r="Z12" s="158"/>
    </row>
    <row r="13" spans="1:26">
      <c r="A13" s="1"/>
      <c r="B13" s="1"/>
      <c r="C13" s="1"/>
      <c r="D13" s="1"/>
      <c r="E13" s="1"/>
      <c r="F13" s="174"/>
      <c r="G13" s="154"/>
      <c r="H13" s="154"/>
      <c r="I13" s="15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>
      <c r="A14" s="161"/>
      <c r="B14" s="161"/>
      <c r="C14" s="179">
        <v>9</v>
      </c>
      <c r="D14" s="179" t="s">
        <v>70</v>
      </c>
      <c r="E14" s="161"/>
      <c r="F14" s="178"/>
      <c r="G14" s="162"/>
      <c r="H14" s="162"/>
      <c r="I14" s="16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58"/>
      <c r="U14" s="158"/>
      <c r="V14" s="161"/>
      <c r="W14" s="158"/>
      <c r="X14" s="158"/>
      <c r="Y14" s="158"/>
      <c r="Z14" s="158"/>
    </row>
    <row r="15" spans="1:26" ht="24.95" customHeight="1">
      <c r="A15" s="185">
        <v>2</v>
      </c>
      <c r="B15" s="180" t="s">
        <v>93</v>
      </c>
      <c r="C15" s="186" t="s">
        <v>103</v>
      </c>
      <c r="D15" s="180" t="s">
        <v>104</v>
      </c>
      <c r="E15" s="180" t="s">
        <v>105</v>
      </c>
      <c r="F15" s="181">
        <v>274.39999999999998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7"/>
      <c r="Q15" s="187"/>
      <c r="R15" s="187"/>
      <c r="S15" s="188">
        <f>ROUND(F15*(P15),3)</f>
        <v>0</v>
      </c>
      <c r="T15" s="184"/>
      <c r="U15" s="184"/>
      <c r="V15" s="189"/>
      <c r="Z15">
        <v>0</v>
      </c>
    </row>
    <row r="16" spans="1:26" ht="24.95" customHeight="1">
      <c r="A16" s="185">
        <v>3</v>
      </c>
      <c r="B16" s="180" t="s">
        <v>93</v>
      </c>
      <c r="C16" s="186" t="s">
        <v>106</v>
      </c>
      <c r="D16" s="180" t="s">
        <v>107</v>
      </c>
      <c r="E16" s="180" t="s">
        <v>108</v>
      </c>
      <c r="F16" s="181">
        <v>164.64</v>
      </c>
      <c r="G16" s="182">
        <v>0</v>
      </c>
      <c r="H16" s="182">
        <v>0</v>
      </c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7"/>
      <c r="Q16" s="187"/>
      <c r="R16" s="187"/>
      <c r="S16" s="188">
        <f>ROUND(F16*(P16),3)</f>
        <v>0</v>
      </c>
      <c r="T16" s="184"/>
      <c r="U16" s="184"/>
      <c r="V16" s="189"/>
      <c r="Z16">
        <v>0</v>
      </c>
    </row>
    <row r="17" spans="1:26" ht="24.95" customHeight="1">
      <c r="A17" s="185">
        <v>4</v>
      </c>
      <c r="B17" s="180" t="s">
        <v>109</v>
      </c>
      <c r="C17" s="186" t="s">
        <v>110</v>
      </c>
      <c r="D17" s="180" t="s">
        <v>111</v>
      </c>
      <c r="E17" s="180" t="s">
        <v>112</v>
      </c>
      <c r="F17" s="181">
        <v>1.669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7"/>
      <c r="Q17" s="187"/>
      <c r="R17" s="187"/>
      <c r="S17" s="188">
        <f>ROUND(F17*(P17),3)</f>
        <v>0</v>
      </c>
      <c r="T17" s="184"/>
      <c r="U17" s="184"/>
      <c r="V17" s="189"/>
      <c r="Z17">
        <v>0</v>
      </c>
    </row>
    <row r="18" spans="1:26" ht="24.95" customHeight="1">
      <c r="A18" s="185">
        <v>5</v>
      </c>
      <c r="B18" s="180" t="s">
        <v>109</v>
      </c>
      <c r="C18" s="186" t="s">
        <v>113</v>
      </c>
      <c r="D18" s="180" t="s">
        <v>114</v>
      </c>
      <c r="E18" s="180" t="s">
        <v>112</v>
      </c>
      <c r="F18" s="181">
        <v>13.352</v>
      </c>
      <c r="G18" s="182">
        <v>0</v>
      </c>
      <c r="H18" s="182">
        <v>0</v>
      </c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7"/>
      <c r="Q18" s="187"/>
      <c r="R18" s="187"/>
      <c r="S18" s="188">
        <f>ROUND(F18*(P18),3)</f>
        <v>0</v>
      </c>
      <c r="T18" s="184"/>
      <c r="U18" s="184"/>
      <c r="V18" s="189"/>
      <c r="Z18">
        <v>0</v>
      </c>
    </row>
    <row r="19" spans="1:26" ht="24.95" customHeight="1">
      <c r="A19" s="185">
        <v>6</v>
      </c>
      <c r="B19" s="180" t="s">
        <v>109</v>
      </c>
      <c r="C19" s="186" t="s">
        <v>115</v>
      </c>
      <c r="D19" s="180" t="s">
        <v>116</v>
      </c>
      <c r="E19" s="180" t="s">
        <v>112</v>
      </c>
      <c r="F19" s="181">
        <v>1.669</v>
      </c>
      <c r="G19" s="182">
        <v>0</v>
      </c>
      <c r="H19" s="182">
        <v>0</v>
      </c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7"/>
      <c r="Q19" s="187"/>
      <c r="R19" s="187"/>
      <c r="S19" s="188">
        <f>ROUND(F19*(P19),3)</f>
        <v>0</v>
      </c>
      <c r="T19" s="184"/>
      <c r="U19" s="184"/>
      <c r="V19" s="189"/>
      <c r="Z19">
        <v>0</v>
      </c>
    </row>
    <row r="20" spans="1:26" ht="24.95" customHeight="1">
      <c r="A20" s="185">
        <v>7</v>
      </c>
      <c r="B20" s="180" t="s">
        <v>109</v>
      </c>
      <c r="C20" s="186" t="s">
        <v>117</v>
      </c>
      <c r="D20" s="180" t="s">
        <v>118</v>
      </c>
      <c r="E20" s="180" t="s">
        <v>112</v>
      </c>
      <c r="F20" s="181">
        <v>1.669</v>
      </c>
      <c r="G20" s="182">
        <v>0</v>
      </c>
      <c r="H20" s="182">
        <v>0</v>
      </c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7"/>
      <c r="Q20" s="187"/>
      <c r="R20" s="187"/>
      <c r="S20" s="188">
        <f>ROUND(F20*(P20),3)</f>
        <v>0</v>
      </c>
      <c r="T20" s="184"/>
      <c r="U20" s="184"/>
      <c r="V20" s="189"/>
      <c r="Z20">
        <v>0</v>
      </c>
    </row>
    <row r="21" spans="1:26" ht="24.95" customHeight="1">
      <c r="A21" s="185">
        <v>8</v>
      </c>
      <c r="B21" s="180" t="s">
        <v>109</v>
      </c>
      <c r="C21" s="186" t="s">
        <v>119</v>
      </c>
      <c r="D21" s="180" t="s">
        <v>120</v>
      </c>
      <c r="E21" s="180" t="s">
        <v>112</v>
      </c>
      <c r="F21" s="181">
        <v>1.669</v>
      </c>
      <c r="G21" s="182">
        <v>0</v>
      </c>
      <c r="H21" s="182">
        <v>0</v>
      </c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7"/>
      <c r="Q21" s="187"/>
      <c r="R21" s="187"/>
      <c r="S21" s="188">
        <f>ROUND(F21*(P21),3)</f>
        <v>0</v>
      </c>
      <c r="T21" s="184"/>
      <c r="U21" s="184"/>
      <c r="V21" s="189"/>
      <c r="Z21">
        <v>0</v>
      </c>
    </row>
    <row r="22" spans="1:26" ht="24.95" customHeight="1">
      <c r="A22" s="185">
        <v>9</v>
      </c>
      <c r="B22" s="180" t="s">
        <v>109</v>
      </c>
      <c r="C22" s="186" t="s">
        <v>198</v>
      </c>
      <c r="D22" s="180" t="s">
        <v>199</v>
      </c>
      <c r="E22" s="180" t="s">
        <v>112</v>
      </c>
      <c r="F22" s="181">
        <v>1.669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7"/>
      <c r="Q22" s="187"/>
      <c r="R22" s="187"/>
      <c r="S22" s="188">
        <f>ROUND(F22*(P22),3)</f>
        <v>0</v>
      </c>
      <c r="T22" s="184"/>
      <c r="U22" s="184"/>
      <c r="V22" s="189"/>
      <c r="Z22">
        <v>0</v>
      </c>
    </row>
    <row r="23" spans="1:26">
      <c r="A23" s="161"/>
      <c r="B23" s="161"/>
      <c r="C23" s="179">
        <v>9</v>
      </c>
      <c r="D23" s="179" t="s">
        <v>70</v>
      </c>
      <c r="E23" s="161"/>
      <c r="F23" s="178"/>
      <c r="G23" s="164">
        <f>ROUND((SUM(L14:L22))/1,2)</f>
        <v>0</v>
      </c>
      <c r="H23" s="164">
        <f>ROUND((SUM(M14:M22))/1,2)</f>
        <v>0</v>
      </c>
      <c r="I23" s="164">
        <f>ROUND((SUM(I14:I22))/1,2)</f>
        <v>0</v>
      </c>
      <c r="J23" s="161"/>
      <c r="K23" s="161"/>
      <c r="L23" s="161">
        <f>ROUND((SUM(L14:L22))/1,2)</f>
        <v>0</v>
      </c>
      <c r="M23" s="161">
        <f>ROUND((SUM(M14:M22))/1,2)</f>
        <v>0</v>
      </c>
      <c r="N23" s="161"/>
      <c r="O23" s="161"/>
      <c r="P23" s="190"/>
      <c r="Q23" s="161"/>
      <c r="R23" s="161"/>
      <c r="S23" s="190">
        <f>ROUND((SUM(S14:S22))/1,2)</f>
        <v>0</v>
      </c>
      <c r="T23" s="158"/>
      <c r="U23" s="158"/>
      <c r="V23" s="2">
        <f>ROUND((SUM(V14:V22))/1,2)</f>
        <v>0</v>
      </c>
      <c r="W23" s="158"/>
      <c r="X23" s="158"/>
      <c r="Y23" s="158"/>
      <c r="Z23" s="158"/>
    </row>
    <row r="24" spans="1:26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>
      <c r="A25" s="161"/>
      <c r="B25" s="161"/>
      <c r="C25" s="179">
        <v>99</v>
      </c>
      <c r="D25" s="179" t="s">
        <v>71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>
      <c r="A26" s="185">
        <v>10</v>
      </c>
      <c r="B26" s="180" t="s">
        <v>123</v>
      </c>
      <c r="C26" s="186" t="s">
        <v>124</v>
      </c>
      <c r="D26" s="180" t="s">
        <v>125</v>
      </c>
      <c r="E26" s="180" t="s">
        <v>112</v>
      </c>
      <c r="F26" s="181">
        <v>3.2010000000000001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7"/>
      <c r="Q26" s="187"/>
      <c r="R26" s="187"/>
      <c r="S26" s="188">
        <f>ROUND(F26*(P26),3)</f>
        <v>0</v>
      </c>
      <c r="T26" s="184"/>
      <c r="U26" s="184"/>
      <c r="V26" s="189"/>
      <c r="Z26">
        <v>0</v>
      </c>
    </row>
    <row r="27" spans="1:26">
      <c r="A27" s="161"/>
      <c r="B27" s="161"/>
      <c r="C27" s="179">
        <v>99</v>
      </c>
      <c r="D27" s="179" t="s">
        <v>71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90"/>
      <c r="Q27" s="161"/>
      <c r="R27" s="161"/>
      <c r="S27" s="190">
        <f>ROUND((SUM(S25:S26))/1,2)</f>
        <v>0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>
      <c r="A29" s="161"/>
      <c r="B29" s="161"/>
      <c r="C29" s="161"/>
      <c r="D29" s="2" t="s">
        <v>68</v>
      </c>
      <c r="E29" s="161"/>
      <c r="F29" s="178"/>
      <c r="G29" s="164">
        <f>ROUND((SUM(L9:L28))/2,2)</f>
        <v>0</v>
      </c>
      <c r="H29" s="164">
        <f>ROUND((SUM(M9:M28))/2,2)</f>
        <v>0</v>
      </c>
      <c r="I29" s="164">
        <f>ROUND((SUM(I9:I28))/2,2)</f>
        <v>0</v>
      </c>
      <c r="J29" s="162"/>
      <c r="K29" s="161"/>
      <c r="L29" s="162">
        <f>ROUND((SUM(L9:L28))/2,2)</f>
        <v>0</v>
      </c>
      <c r="M29" s="162">
        <f>ROUND((SUM(M9:M28))/2,2)</f>
        <v>0</v>
      </c>
      <c r="N29" s="161"/>
      <c r="O29" s="161"/>
      <c r="P29" s="190"/>
      <c r="Q29" s="161"/>
      <c r="R29" s="161"/>
      <c r="S29" s="190">
        <f>ROUND((SUM(S9:S28))/2,2)</f>
        <v>0</v>
      </c>
      <c r="T29" s="158"/>
      <c r="U29" s="158"/>
      <c r="V29" s="2">
        <f>ROUND((SUM(V9:V28))/2,2)</f>
        <v>0</v>
      </c>
    </row>
    <row r="30" spans="1:26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61"/>
      <c r="B31" s="161"/>
      <c r="C31" s="161"/>
      <c r="D31" s="2" t="s">
        <v>72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>
      <c r="A32" s="161"/>
      <c r="B32" s="161"/>
      <c r="C32" s="179">
        <v>712</v>
      </c>
      <c r="D32" s="179" t="s">
        <v>73</v>
      </c>
      <c r="E32" s="161"/>
      <c r="F32" s="178"/>
      <c r="G32" s="162"/>
      <c r="H32" s="162"/>
      <c r="I32" s="162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58"/>
      <c r="U32" s="158"/>
      <c r="V32" s="161"/>
      <c r="W32" s="158"/>
      <c r="X32" s="158"/>
      <c r="Y32" s="158"/>
      <c r="Z32" s="158"/>
    </row>
    <row r="33" spans="1:26" ht="24.95" customHeight="1">
      <c r="A33" s="185">
        <v>11</v>
      </c>
      <c r="B33" s="180" t="s">
        <v>93</v>
      </c>
      <c r="C33" s="186" t="s">
        <v>126</v>
      </c>
      <c r="D33" s="180" t="s">
        <v>127</v>
      </c>
      <c r="E33" s="180" t="s">
        <v>96</v>
      </c>
      <c r="F33" s="181">
        <v>67.2</v>
      </c>
      <c r="G33" s="182">
        <v>0</v>
      </c>
      <c r="H33" s="182">
        <v>0</v>
      </c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7"/>
      <c r="Q33" s="187"/>
      <c r="R33" s="187"/>
      <c r="S33" s="188">
        <f>ROUND(F33*(P33),3)</f>
        <v>0</v>
      </c>
      <c r="T33" s="184"/>
      <c r="U33" s="184"/>
      <c r="V33" s="189"/>
      <c r="Z33">
        <v>0</v>
      </c>
    </row>
    <row r="34" spans="1:26" ht="35.1" customHeight="1">
      <c r="A34" s="185">
        <v>12</v>
      </c>
      <c r="B34" s="180" t="s">
        <v>93</v>
      </c>
      <c r="C34" s="186" t="s">
        <v>128</v>
      </c>
      <c r="D34" s="180" t="s">
        <v>129</v>
      </c>
      <c r="E34" s="180" t="s">
        <v>102</v>
      </c>
      <c r="F34" s="181">
        <v>134.4</v>
      </c>
      <c r="G34" s="182">
        <v>0</v>
      </c>
      <c r="H34" s="182">
        <v>0</v>
      </c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7"/>
      <c r="Q34" s="187"/>
      <c r="R34" s="187"/>
      <c r="S34" s="188">
        <f>ROUND(F34*(P34),3)</f>
        <v>0</v>
      </c>
      <c r="T34" s="184"/>
      <c r="U34" s="184"/>
      <c r="V34" s="189"/>
      <c r="Z34">
        <v>0</v>
      </c>
    </row>
    <row r="35" spans="1:26" ht="24.95" customHeight="1">
      <c r="A35" s="185">
        <v>13</v>
      </c>
      <c r="B35" s="180" t="s">
        <v>93</v>
      </c>
      <c r="C35" s="186" t="s">
        <v>130</v>
      </c>
      <c r="D35" s="180" t="s">
        <v>131</v>
      </c>
      <c r="E35" s="180" t="s">
        <v>132</v>
      </c>
      <c r="F35" s="181">
        <v>1</v>
      </c>
      <c r="G35" s="182">
        <v>0</v>
      </c>
      <c r="H35" s="182">
        <v>0</v>
      </c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7"/>
      <c r="Q35" s="187"/>
      <c r="R35" s="187"/>
      <c r="S35" s="188">
        <f>ROUND(F35*(P35),3)</f>
        <v>0</v>
      </c>
      <c r="T35" s="184"/>
      <c r="U35" s="184"/>
      <c r="V35" s="189"/>
      <c r="Z35">
        <v>0</v>
      </c>
    </row>
    <row r="36" spans="1:26" ht="35.1" customHeight="1">
      <c r="A36" s="185">
        <v>14</v>
      </c>
      <c r="B36" s="180" t="s">
        <v>133</v>
      </c>
      <c r="C36" s="186" t="s">
        <v>134</v>
      </c>
      <c r="D36" s="180" t="s">
        <v>135</v>
      </c>
      <c r="E36" s="180" t="s">
        <v>105</v>
      </c>
      <c r="F36" s="181">
        <v>294.56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9">
        <v>9.0000000000000006E-5</v>
      </c>
      <c r="Q36" s="187"/>
      <c r="R36" s="187">
        <v>9.0000000000000006E-5</v>
      </c>
      <c r="S36" s="188">
        <f>ROUND(F36*(P36),3)</f>
        <v>2.7E-2</v>
      </c>
      <c r="T36" s="184"/>
      <c r="U36" s="184"/>
      <c r="V36" s="189"/>
      <c r="Z36">
        <v>0</v>
      </c>
    </row>
    <row r="37" spans="1:26" ht="35.1" customHeight="1">
      <c r="A37" s="185">
        <v>15</v>
      </c>
      <c r="B37" s="180" t="s">
        <v>93</v>
      </c>
      <c r="C37" s="186" t="s">
        <v>187</v>
      </c>
      <c r="D37" s="180" t="s">
        <v>188</v>
      </c>
      <c r="E37" s="180" t="s">
        <v>108</v>
      </c>
      <c r="F37" s="181">
        <v>0.6</v>
      </c>
      <c r="G37" s="182">
        <v>0</v>
      </c>
      <c r="H37" s="182">
        <v>0</v>
      </c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7"/>
      <c r="Q37" s="187"/>
      <c r="R37" s="187"/>
      <c r="S37" s="188">
        <f>ROUND(F37*(P37),3)</f>
        <v>0</v>
      </c>
      <c r="T37" s="184"/>
      <c r="U37" s="184"/>
      <c r="V37" s="189"/>
      <c r="Z37">
        <v>0</v>
      </c>
    </row>
    <row r="38" spans="1:26" ht="24.95" customHeight="1">
      <c r="A38" s="185">
        <v>16</v>
      </c>
      <c r="B38" s="191" t="s">
        <v>136</v>
      </c>
      <c r="C38" s="196" t="s">
        <v>137</v>
      </c>
      <c r="D38" s="191" t="s">
        <v>138</v>
      </c>
      <c r="E38" s="191" t="s">
        <v>139</v>
      </c>
      <c r="F38" s="192">
        <v>348.28899999999999</v>
      </c>
      <c r="G38" s="193">
        <v>0</v>
      </c>
      <c r="H38" s="193">
        <v>0</v>
      </c>
      <c r="I38" s="193">
        <f>ROUND(F38*(G38+H38),2)</f>
        <v>0</v>
      </c>
      <c r="J38" s="191">
        <f>ROUND(F38*(N38),2)</f>
        <v>0</v>
      </c>
      <c r="K38" s="194">
        <f>ROUND(F38*(O38),2)</f>
        <v>0</v>
      </c>
      <c r="L38" s="194">
        <f>ROUND(F38*(G38),2)</f>
        <v>0</v>
      </c>
      <c r="M38" s="194">
        <f>ROUND(F38*(H38),2)</f>
        <v>0</v>
      </c>
      <c r="N38" s="194">
        <v>0</v>
      </c>
      <c r="O38" s="194"/>
      <c r="P38" s="197"/>
      <c r="Q38" s="197"/>
      <c r="R38" s="197"/>
      <c r="S38" s="198">
        <f>ROUND(F38*(P38),3)</f>
        <v>0</v>
      </c>
      <c r="T38" s="195"/>
      <c r="U38" s="195"/>
      <c r="V38" s="199"/>
      <c r="Z38">
        <v>0</v>
      </c>
    </row>
    <row r="39" spans="1:26" ht="24.95" customHeight="1">
      <c r="A39" s="185">
        <v>17</v>
      </c>
      <c r="B39" s="180" t="s">
        <v>133</v>
      </c>
      <c r="C39" s="186" t="s">
        <v>140</v>
      </c>
      <c r="D39" s="180" t="s">
        <v>141</v>
      </c>
      <c r="E39" s="180" t="s">
        <v>142</v>
      </c>
      <c r="F39" s="181">
        <v>1208.33</v>
      </c>
      <c r="G39" s="182">
        <v>0</v>
      </c>
      <c r="H39" s="182">
        <v>0</v>
      </c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7"/>
      <c r="Q39" s="187"/>
      <c r="R39" s="187"/>
      <c r="S39" s="188">
        <f>ROUND(F39*(P39),3)</f>
        <v>0</v>
      </c>
      <c r="T39" s="184"/>
      <c r="U39" s="184"/>
      <c r="V39" s="189"/>
      <c r="Z39">
        <v>0</v>
      </c>
    </row>
    <row r="40" spans="1:26" ht="24.95" customHeight="1">
      <c r="A40" s="185">
        <v>18</v>
      </c>
      <c r="B40" s="191" t="s">
        <v>143</v>
      </c>
      <c r="C40" s="196" t="s">
        <v>144</v>
      </c>
      <c r="D40" s="191" t="s">
        <v>145</v>
      </c>
      <c r="E40" s="191" t="s">
        <v>142</v>
      </c>
      <c r="F40" s="192">
        <v>1208.33</v>
      </c>
      <c r="G40" s="193">
        <v>0</v>
      </c>
      <c r="H40" s="193">
        <v>0</v>
      </c>
      <c r="I40" s="193">
        <f>ROUND(F40*(G40+H40),2)</f>
        <v>0</v>
      </c>
      <c r="J40" s="191">
        <f>ROUND(F40*(N40),2)</f>
        <v>0</v>
      </c>
      <c r="K40" s="194">
        <f>ROUND(F40*(O40),2)</f>
        <v>0</v>
      </c>
      <c r="L40" s="194">
        <f>ROUND(F40*(G40),2)</f>
        <v>0</v>
      </c>
      <c r="M40" s="194">
        <f>ROUND(F40*(H40),2)</f>
        <v>0</v>
      </c>
      <c r="N40" s="194">
        <v>0</v>
      </c>
      <c r="O40" s="194"/>
      <c r="P40" s="199">
        <v>2.5999999999999998E-4</v>
      </c>
      <c r="Q40" s="197"/>
      <c r="R40" s="197">
        <v>2.5999999999999998E-4</v>
      </c>
      <c r="S40" s="198">
        <f>ROUND(F40*(P40),3)</f>
        <v>0.314</v>
      </c>
      <c r="T40" s="195"/>
      <c r="U40" s="195"/>
      <c r="V40" s="199"/>
      <c r="Z40">
        <v>0</v>
      </c>
    </row>
    <row r="41" spans="1:26" ht="24.95" customHeight="1">
      <c r="A41" s="185">
        <v>19</v>
      </c>
      <c r="B41" s="180" t="s">
        <v>133</v>
      </c>
      <c r="C41" s="186" t="s">
        <v>146</v>
      </c>
      <c r="D41" s="180" t="s">
        <v>147</v>
      </c>
      <c r="E41" s="180" t="s">
        <v>105</v>
      </c>
      <c r="F41" s="181">
        <v>295.16000000000003</v>
      </c>
      <c r="G41" s="182">
        <v>0</v>
      </c>
      <c r="H41" s="182">
        <v>0</v>
      </c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7"/>
      <c r="Q41" s="187"/>
      <c r="R41" s="187"/>
      <c r="S41" s="188">
        <f>ROUND(F41*(P41),3)</f>
        <v>0</v>
      </c>
      <c r="T41" s="184"/>
      <c r="U41" s="184"/>
      <c r="V41" s="189"/>
      <c r="Z41">
        <v>0</v>
      </c>
    </row>
    <row r="42" spans="1:26" ht="24.95" customHeight="1">
      <c r="A42" s="185">
        <v>20</v>
      </c>
      <c r="B42" s="191" t="s">
        <v>136</v>
      </c>
      <c r="C42" s="196" t="s">
        <v>148</v>
      </c>
      <c r="D42" s="191" t="s">
        <v>149</v>
      </c>
      <c r="E42" s="191" t="s">
        <v>139</v>
      </c>
      <c r="F42" s="192">
        <v>339.43400000000003</v>
      </c>
      <c r="G42" s="193">
        <v>0</v>
      </c>
      <c r="H42" s="193">
        <v>0</v>
      </c>
      <c r="I42" s="193">
        <f>ROUND(F42*(G42+H42),2)</f>
        <v>0</v>
      </c>
      <c r="J42" s="191">
        <f>ROUND(F42*(N42),2)</f>
        <v>0</v>
      </c>
      <c r="K42" s="194">
        <f>ROUND(F42*(O42),2)</f>
        <v>0</v>
      </c>
      <c r="L42" s="194">
        <f>ROUND(F42*(G42),2)</f>
        <v>0</v>
      </c>
      <c r="M42" s="194">
        <f>ROUND(F42*(H42),2)</f>
        <v>0</v>
      </c>
      <c r="N42" s="194">
        <v>0</v>
      </c>
      <c r="O42" s="194"/>
      <c r="P42" s="197"/>
      <c r="Q42" s="197"/>
      <c r="R42" s="197"/>
      <c r="S42" s="198">
        <f>ROUND(F42*(P42),3)</f>
        <v>0</v>
      </c>
      <c r="T42" s="195"/>
      <c r="U42" s="195"/>
      <c r="V42" s="199"/>
      <c r="Z42">
        <v>0</v>
      </c>
    </row>
    <row r="43" spans="1:26" ht="23.25">
      <c r="A43" s="185">
        <v>21</v>
      </c>
      <c r="B43" s="180" t="s">
        <v>133</v>
      </c>
      <c r="C43" s="186" t="s">
        <v>150</v>
      </c>
      <c r="D43" s="180" t="s">
        <v>151</v>
      </c>
      <c r="E43" s="180" t="s">
        <v>152</v>
      </c>
      <c r="F43" s="181">
        <v>134.4</v>
      </c>
      <c r="G43" s="182">
        <v>0</v>
      </c>
      <c r="H43" s="182">
        <v>0</v>
      </c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9">
        <v>2.0000000000000002E-5</v>
      </c>
      <c r="Q43" s="187"/>
      <c r="R43" s="187">
        <v>2.0000000000000002E-5</v>
      </c>
      <c r="S43" s="188">
        <f>ROUND(F43*(P43),3)</f>
        <v>3.0000000000000001E-3</v>
      </c>
      <c r="T43" s="184"/>
      <c r="U43" s="184"/>
      <c r="V43" s="189"/>
      <c r="Z43">
        <v>0</v>
      </c>
    </row>
    <row r="44" spans="1:26" ht="35.1" customHeight="1">
      <c r="A44" s="185">
        <v>22</v>
      </c>
      <c r="B44" s="180" t="s">
        <v>93</v>
      </c>
      <c r="C44" s="186" t="s">
        <v>153</v>
      </c>
      <c r="D44" s="180" t="s">
        <v>154</v>
      </c>
      <c r="E44" s="180" t="s">
        <v>96</v>
      </c>
      <c r="F44" s="181">
        <v>8</v>
      </c>
      <c r="G44" s="182">
        <v>0</v>
      </c>
      <c r="H44" s="182">
        <v>0</v>
      </c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7"/>
      <c r="Q44" s="187"/>
      <c r="R44" s="187"/>
      <c r="S44" s="188">
        <f>ROUND(F44*(P44),3)</f>
        <v>0</v>
      </c>
      <c r="T44" s="184"/>
      <c r="U44" s="184"/>
      <c r="V44" s="189"/>
      <c r="Z44">
        <v>0</v>
      </c>
    </row>
    <row r="45" spans="1:26" ht="24.95" customHeight="1">
      <c r="A45" s="185">
        <v>23</v>
      </c>
      <c r="B45" s="180" t="s">
        <v>93</v>
      </c>
      <c r="C45" s="186" t="s">
        <v>155</v>
      </c>
      <c r="D45" s="180" t="s">
        <v>156</v>
      </c>
      <c r="E45" s="180" t="s">
        <v>152</v>
      </c>
      <c r="F45" s="181">
        <v>67.2</v>
      </c>
      <c r="G45" s="182">
        <v>0</v>
      </c>
      <c r="H45" s="182">
        <v>0</v>
      </c>
      <c r="I45" s="182">
        <f>ROUND(F45*(G45+H45),2)</f>
        <v>0</v>
      </c>
      <c r="J45" s="180">
        <f>ROUND(F45*(N45),2)</f>
        <v>0</v>
      </c>
      <c r="K45" s="183">
        <f>ROUND(F45*(O45),2)</f>
        <v>0</v>
      </c>
      <c r="L45" s="183">
        <f>ROUND(F45*(G45),2)</f>
        <v>0</v>
      </c>
      <c r="M45" s="183">
        <f>ROUND(F45*(H45),2)</f>
        <v>0</v>
      </c>
      <c r="N45" s="183">
        <v>0</v>
      </c>
      <c r="O45" s="183"/>
      <c r="P45" s="187"/>
      <c r="Q45" s="187"/>
      <c r="R45" s="187"/>
      <c r="S45" s="188">
        <f>ROUND(F45*(P45),3)</f>
        <v>0</v>
      </c>
      <c r="T45" s="184"/>
      <c r="U45" s="184"/>
      <c r="V45" s="189"/>
      <c r="Z45">
        <v>0</v>
      </c>
    </row>
    <row r="46" spans="1:26" ht="24.95" customHeight="1">
      <c r="A46" s="185">
        <v>24</v>
      </c>
      <c r="B46" s="191" t="s">
        <v>157</v>
      </c>
      <c r="C46" s="196" t="s">
        <v>158</v>
      </c>
      <c r="D46" s="191" t="s">
        <v>159</v>
      </c>
      <c r="E46" s="191" t="s">
        <v>105</v>
      </c>
      <c r="F46" s="192">
        <v>26.847999999999999</v>
      </c>
      <c r="G46" s="193">
        <v>0</v>
      </c>
      <c r="H46" s="193">
        <v>0</v>
      </c>
      <c r="I46" s="193">
        <f>ROUND(F46*(G46+H46),2)</f>
        <v>0</v>
      </c>
      <c r="J46" s="191">
        <f>ROUND(F46*(N46),2)</f>
        <v>0</v>
      </c>
      <c r="K46" s="194">
        <f>ROUND(F46*(O46),2)</f>
        <v>0</v>
      </c>
      <c r="L46" s="194">
        <f>ROUND(F46*(G46),2)</f>
        <v>0</v>
      </c>
      <c r="M46" s="194">
        <f>ROUND(F46*(H46),2)</f>
        <v>0</v>
      </c>
      <c r="N46" s="194">
        <v>0</v>
      </c>
      <c r="O46" s="194"/>
      <c r="P46" s="197"/>
      <c r="Q46" s="197"/>
      <c r="R46" s="197"/>
      <c r="S46" s="198">
        <f>ROUND(F46*(P46),3)</f>
        <v>0</v>
      </c>
      <c r="T46" s="195"/>
      <c r="U46" s="195"/>
      <c r="V46" s="199"/>
      <c r="Z46">
        <v>0</v>
      </c>
    </row>
    <row r="47" spans="1:26" ht="24.95" customHeight="1">
      <c r="A47" s="185">
        <v>25</v>
      </c>
      <c r="B47" s="180" t="s">
        <v>133</v>
      </c>
      <c r="C47" s="186" t="s">
        <v>160</v>
      </c>
      <c r="D47" s="180" t="s">
        <v>200</v>
      </c>
      <c r="E47" s="180" t="s">
        <v>142</v>
      </c>
      <c r="F47" s="181">
        <v>7</v>
      </c>
      <c r="G47" s="182">
        <v>0</v>
      </c>
      <c r="H47" s="182">
        <v>0</v>
      </c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9">
        <v>2.4000000000000001E-4</v>
      </c>
      <c r="Q47" s="187"/>
      <c r="R47" s="187">
        <v>2.4000000000000001E-4</v>
      </c>
      <c r="S47" s="188">
        <f>ROUND(F47*(P47),3)</f>
        <v>2E-3</v>
      </c>
      <c r="T47" s="184"/>
      <c r="U47" s="184"/>
      <c r="V47" s="189"/>
      <c r="Z47">
        <v>0</v>
      </c>
    </row>
    <row r="48" spans="1:26" ht="24.95" customHeight="1">
      <c r="A48" s="185">
        <v>26</v>
      </c>
      <c r="B48" s="180" t="s">
        <v>162</v>
      </c>
      <c r="C48" s="186" t="s">
        <v>163</v>
      </c>
      <c r="D48" s="180" t="s">
        <v>164</v>
      </c>
      <c r="E48" s="180" t="s">
        <v>105</v>
      </c>
      <c r="F48" s="181">
        <v>274.39999999999998</v>
      </c>
      <c r="G48" s="182">
        <v>0</v>
      </c>
      <c r="H48" s="182">
        <v>0</v>
      </c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7"/>
      <c r="Q48" s="187"/>
      <c r="R48" s="187"/>
      <c r="S48" s="188">
        <f>ROUND(F48*(P48),3)</f>
        <v>0</v>
      </c>
      <c r="T48" s="184"/>
      <c r="U48" s="184"/>
      <c r="V48" s="189"/>
      <c r="Z48">
        <v>0</v>
      </c>
    </row>
    <row r="49" spans="1:26" ht="24.95" customHeight="1">
      <c r="A49" s="185">
        <v>27</v>
      </c>
      <c r="B49" s="180" t="s">
        <v>133</v>
      </c>
      <c r="C49" s="186" t="s">
        <v>165</v>
      </c>
      <c r="D49" s="180" t="s">
        <v>166</v>
      </c>
      <c r="E49" s="180" t="s">
        <v>167</v>
      </c>
      <c r="F49" s="181">
        <v>7.0000000000000009</v>
      </c>
      <c r="G49" s="182">
        <v>0</v>
      </c>
      <c r="H49" s="182">
        <v>0</v>
      </c>
      <c r="I49" s="182">
        <f>ROUND(F49*(G49+H49),2)</f>
        <v>0</v>
      </c>
      <c r="J49" s="180">
        <f>ROUND(F49*(N49),2)</f>
        <v>0</v>
      </c>
      <c r="K49" s="183">
        <f>ROUND(F49*(O49),2)</f>
        <v>0</v>
      </c>
      <c r="L49" s="183">
        <f>ROUND(F49*(G49),2)</f>
        <v>0</v>
      </c>
      <c r="M49" s="183">
        <f>ROUND(F49*(H49),2)</f>
        <v>0</v>
      </c>
      <c r="N49" s="183">
        <v>0</v>
      </c>
      <c r="O49" s="183"/>
      <c r="P49" s="187"/>
      <c r="Q49" s="187"/>
      <c r="R49" s="187"/>
      <c r="S49" s="188">
        <f>ROUND(F49*(P49),3)</f>
        <v>0</v>
      </c>
      <c r="T49" s="184"/>
      <c r="U49" s="184"/>
      <c r="V49" s="189"/>
      <c r="Z49">
        <v>0</v>
      </c>
    </row>
    <row r="50" spans="1:26">
      <c r="A50" s="161"/>
      <c r="B50" s="161"/>
      <c r="C50" s="179">
        <v>712</v>
      </c>
      <c r="D50" s="179" t="s">
        <v>73</v>
      </c>
      <c r="E50" s="161"/>
      <c r="F50" s="178"/>
      <c r="G50" s="164">
        <f>ROUND((SUM(L32:L49))/1,2)</f>
        <v>0</v>
      </c>
      <c r="H50" s="164">
        <f>ROUND((SUM(M32:M49))/1,2)</f>
        <v>0</v>
      </c>
      <c r="I50" s="164">
        <f>ROUND((SUM(I32:I49))/1,2)</f>
        <v>0</v>
      </c>
      <c r="J50" s="161"/>
      <c r="K50" s="161"/>
      <c r="L50" s="161">
        <f>ROUND((SUM(L32:L49))/1,2)</f>
        <v>0</v>
      </c>
      <c r="M50" s="161">
        <f>ROUND((SUM(M32:M49))/1,2)</f>
        <v>0</v>
      </c>
      <c r="N50" s="161"/>
      <c r="O50" s="161"/>
      <c r="P50" s="190"/>
      <c r="Q50" s="161"/>
      <c r="R50" s="161"/>
      <c r="S50" s="190">
        <f>ROUND((SUM(S32:S49))/1,2)</f>
        <v>0.35</v>
      </c>
      <c r="T50" s="158"/>
      <c r="U50" s="158"/>
      <c r="V50" s="2">
        <f>ROUND((SUM(V32:V49))/1,2)</f>
        <v>0</v>
      </c>
      <c r="W50" s="158"/>
      <c r="X50" s="158"/>
      <c r="Y50" s="158"/>
      <c r="Z50" s="158"/>
    </row>
    <row r="51" spans="1:26">
      <c r="A51" s="1"/>
      <c r="B51" s="1"/>
      <c r="C51" s="1"/>
      <c r="D51" s="1"/>
      <c r="E51" s="1"/>
      <c r="F51" s="174"/>
      <c r="G51" s="154"/>
      <c r="H51" s="154"/>
      <c r="I51" s="154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>
      <c r="A52" s="161"/>
      <c r="B52" s="161"/>
      <c r="C52" s="179">
        <v>721</v>
      </c>
      <c r="D52" s="179" t="s">
        <v>74</v>
      </c>
      <c r="E52" s="161"/>
      <c r="F52" s="178"/>
      <c r="G52" s="162"/>
      <c r="H52" s="162"/>
      <c r="I52" s="162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58"/>
      <c r="U52" s="158"/>
      <c r="V52" s="161"/>
      <c r="W52" s="158"/>
      <c r="X52" s="158"/>
      <c r="Y52" s="158"/>
      <c r="Z52" s="158"/>
    </row>
    <row r="53" spans="1:26" ht="24.95" customHeight="1">
      <c r="A53" s="185">
        <v>28</v>
      </c>
      <c r="B53" s="180" t="s">
        <v>168</v>
      </c>
      <c r="C53" s="186" t="s">
        <v>169</v>
      </c>
      <c r="D53" s="180" t="s">
        <v>170</v>
      </c>
      <c r="E53" s="180" t="s">
        <v>99</v>
      </c>
      <c r="F53" s="181">
        <v>2</v>
      </c>
      <c r="G53" s="182">
        <v>0</v>
      </c>
      <c r="H53" s="182">
        <v>0</v>
      </c>
      <c r="I53" s="182">
        <f>ROUND(F53*(G53+H53),2)</f>
        <v>0</v>
      </c>
      <c r="J53" s="180">
        <f>ROUND(F53*(N53),2)</f>
        <v>0</v>
      </c>
      <c r="K53" s="183">
        <f>ROUND(F53*(O53),2)</f>
        <v>0</v>
      </c>
      <c r="L53" s="183">
        <f>ROUND(F53*(G53),2)</f>
        <v>0</v>
      </c>
      <c r="M53" s="183">
        <f>ROUND(F53*(H53),2)</f>
        <v>0</v>
      </c>
      <c r="N53" s="183">
        <v>0</v>
      </c>
      <c r="O53" s="183"/>
      <c r="P53" s="187"/>
      <c r="Q53" s="187"/>
      <c r="R53" s="187"/>
      <c r="S53" s="188">
        <f>ROUND(F53*(P53),3)</f>
        <v>0</v>
      </c>
      <c r="T53" s="184"/>
      <c r="U53" s="184"/>
      <c r="V53" s="189"/>
      <c r="Z53">
        <v>0</v>
      </c>
    </row>
    <row r="54" spans="1:26">
      <c r="A54" s="161"/>
      <c r="B54" s="161"/>
      <c r="C54" s="179">
        <v>721</v>
      </c>
      <c r="D54" s="179" t="s">
        <v>74</v>
      </c>
      <c r="E54" s="161"/>
      <c r="F54" s="178"/>
      <c r="G54" s="164">
        <f>ROUND((SUM(L52:L53))/1,2)</f>
        <v>0</v>
      </c>
      <c r="H54" s="164">
        <f>ROUND((SUM(M52:M53))/1,2)</f>
        <v>0</v>
      </c>
      <c r="I54" s="164">
        <f>ROUND((SUM(I52:I53))/1,2)</f>
        <v>0</v>
      </c>
      <c r="J54" s="161"/>
      <c r="K54" s="161"/>
      <c r="L54" s="161">
        <f>ROUND((SUM(L52:L53))/1,2)</f>
        <v>0</v>
      </c>
      <c r="M54" s="161">
        <f>ROUND((SUM(M52:M53))/1,2)</f>
        <v>0</v>
      </c>
      <c r="N54" s="161"/>
      <c r="O54" s="161"/>
      <c r="P54" s="190"/>
      <c r="Q54" s="161"/>
      <c r="R54" s="161"/>
      <c r="S54" s="190">
        <f>ROUND((SUM(S52:S53))/1,2)</f>
        <v>0</v>
      </c>
      <c r="T54" s="158"/>
      <c r="U54" s="158"/>
      <c r="V54" s="2">
        <f>ROUND((SUM(V52:V53))/1,2)</f>
        <v>0</v>
      </c>
      <c r="W54" s="158"/>
      <c r="X54" s="158"/>
      <c r="Y54" s="158"/>
      <c r="Z54" s="158"/>
    </row>
    <row r="55" spans="1:26">
      <c r="A55" s="1"/>
      <c r="B55" s="1"/>
      <c r="C55" s="1"/>
      <c r="D55" s="1"/>
      <c r="E55" s="1"/>
      <c r="F55" s="174"/>
      <c r="G55" s="154"/>
      <c r="H55" s="154"/>
      <c r="I55" s="154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>
      <c r="A56" s="161"/>
      <c r="B56" s="161"/>
      <c r="C56" s="179">
        <v>722</v>
      </c>
      <c r="D56" s="179" t="s">
        <v>75</v>
      </c>
      <c r="E56" s="161"/>
      <c r="F56" s="178"/>
      <c r="G56" s="162"/>
      <c r="H56" s="162"/>
      <c r="I56" s="162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58"/>
      <c r="U56" s="158"/>
      <c r="V56" s="161"/>
      <c r="W56" s="158"/>
      <c r="X56" s="158"/>
      <c r="Y56" s="158"/>
      <c r="Z56" s="158"/>
    </row>
    <row r="57" spans="1:26" ht="24.95" customHeight="1">
      <c r="A57" s="185">
        <v>29</v>
      </c>
      <c r="B57" s="180" t="s">
        <v>168</v>
      </c>
      <c r="C57" s="186" t="s">
        <v>171</v>
      </c>
      <c r="D57" s="180" t="s">
        <v>172</v>
      </c>
      <c r="E57" s="180" t="s">
        <v>99</v>
      </c>
      <c r="F57" s="181">
        <v>2</v>
      </c>
      <c r="G57" s="182">
        <v>0</v>
      </c>
      <c r="H57" s="182">
        <v>0</v>
      </c>
      <c r="I57" s="182">
        <f>ROUND(F57*(G57+H57),2)</f>
        <v>0</v>
      </c>
      <c r="J57" s="180">
        <f>ROUND(F57*(N57),2)</f>
        <v>0</v>
      </c>
      <c r="K57" s="183">
        <f>ROUND(F57*(O57),2)</f>
        <v>0</v>
      </c>
      <c r="L57" s="183">
        <f>ROUND(F57*(G57),2)</f>
        <v>0</v>
      </c>
      <c r="M57" s="183">
        <f>ROUND(F57*(H57),2)</f>
        <v>0</v>
      </c>
      <c r="N57" s="183">
        <v>0</v>
      </c>
      <c r="O57" s="183"/>
      <c r="P57" s="187"/>
      <c r="Q57" s="187"/>
      <c r="R57" s="187"/>
      <c r="S57" s="188">
        <f>ROUND(F57*(P57),3)</f>
        <v>0</v>
      </c>
      <c r="T57" s="184"/>
      <c r="U57" s="184"/>
      <c r="V57" s="189"/>
      <c r="Z57">
        <v>0</v>
      </c>
    </row>
    <row r="58" spans="1:26" ht="35.1" customHeight="1">
      <c r="A58" s="185">
        <v>30</v>
      </c>
      <c r="B58" s="180" t="s">
        <v>93</v>
      </c>
      <c r="C58" s="186" t="s">
        <v>173</v>
      </c>
      <c r="D58" s="180" t="s">
        <v>174</v>
      </c>
      <c r="E58" s="180" t="s">
        <v>99</v>
      </c>
      <c r="F58" s="181">
        <v>7</v>
      </c>
      <c r="G58" s="182">
        <v>0</v>
      </c>
      <c r="H58" s="182">
        <v>0</v>
      </c>
      <c r="I58" s="182">
        <f>ROUND(F58*(G58+H58),2)</f>
        <v>0</v>
      </c>
      <c r="J58" s="180">
        <f>ROUND(F58*(N58),2)</f>
        <v>0</v>
      </c>
      <c r="K58" s="183">
        <f>ROUND(F58*(O58),2)</f>
        <v>0</v>
      </c>
      <c r="L58" s="183">
        <f>ROUND(F58*(G58),2)</f>
        <v>0</v>
      </c>
      <c r="M58" s="183">
        <f>ROUND(F58*(H58),2)</f>
        <v>0</v>
      </c>
      <c r="N58" s="183">
        <v>0</v>
      </c>
      <c r="O58" s="183"/>
      <c r="P58" s="187"/>
      <c r="Q58" s="187"/>
      <c r="R58" s="187"/>
      <c r="S58" s="188">
        <f>ROUND(F58*(P58),3)</f>
        <v>0</v>
      </c>
      <c r="T58" s="184"/>
      <c r="U58" s="184"/>
      <c r="V58" s="189"/>
      <c r="Z58">
        <v>0</v>
      </c>
    </row>
    <row r="59" spans="1:26">
      <c r="A59" s="161"/>
      <c r="B59" s="161"/>
      <c r="C59" s="179">
        <v>722</v>
      </c>
      <c r="D59" s="179" t="s">
        <v>75</v>
      </c>
      <c r="E59" s="161"/>
      <c r="F59" s="178"/>
      <c r="G59" s="164">
        <f>ROUND((SUM(L56:L58))/1,2)</f>
        <v>0</v>
      </c>
      <c r="H59" s="164">
        <f>ROUND((SUM(M56:M58))/1,2)</f>
        <v>0</v>
      </c>
      <c r="I59" s="164">
        <f>ROUND((SUM(I56:I58))/1,2)</f>
        <v>0</v>
      </c>
      <c r="J59" s="161"/>
      <c r="K59" s="161"/>
      <c r="L59" s="161">
        <f>ROUND((SUM(L56:L58))/1,2)</f>
        <v>0</v>
      </c>
      <c r="M59" s="161">
        <f>ROUND((SUM(M56:M58))/1,2)</f>
        <v>0</v>
      </c>
      <c r="N59" s="161"/>
      <c r="O59" s="161"/>
      <c r="P59" s="190"/>
      <c r="Q59" s="161"/>
      <c r="R59" s="161"/>
      <c r="S59" s="190">
        <f>ROUND((SUM(S56:S58))/1,2)</f>
        <v>0</v>
      </c>
      <c r="T59" s="158"/>
      <c r="U59" s="158"/>
      <c r="V59" s="2">
        <f>ROUND((SUM(V56:V58))/1,2)</f>
        <v>0</v>
      </c>
      <c r="W59" s="158"/>
      <c r="X59" s="158"/>
      <c r="Y59" s="158"/>
      <c r="Z59" s="158"/>
    </row>
    <row r="60" spans="1:26">
      <c r="A60" s="1"/>
      <c r="B60" s="1"/>
      <c r="C60" s="1"/>
      <c r="D60" s="1"/>
      <c r="E60" s="1"/>
      <c r="F60" s="174"/>
      <c r="G60" s="154"/>
      <c r="H60" s="154"/>
      <c r="I60" s="154"/>
      <c r="J60" s="1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>
      <c r="A61" s="161"/>
      <c r="B61" s="161"/>
      <c r="C61" s="179">
        <v>764</v>
      </c>
      <c r="D61" s="179" t="s">
        <v>76</v>
      </c>
      <c r="E61" s="161"/>
      <c r="F61" s="178"/>
      <c r="G61" s="162"/>
      <c r="H61" s="162"/>
      <c r="I61" s="162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58"/>
      <c r="U61" s="158"/>
      <c r="V61" s="161"/>
      <c r="W61" s="158"/>
      <c r="X61" s="158"/>
      <c r="Y61" s="158"/>
      <c r="Z61" s="158"/>
    </row>
    <row r="62" spans="1:26" ht="24.95" customHeight="1">
      <c r="A62" s="185">
        <v>31</v>
      </c>
      <c r="B62" s="180" t="s">
        <v>201</v>
      </c>
      <c r="C62" s="186" t="s">
        <v>202</v>
      </c>
      <c r="D62" s="180" t="s">
        <v>203</v>
      </c>
      <c r="E62" s="180" t="s">
        <v>142</v>
      </c>
      <c r="F62" s="181">
        <v>1</v>
      </c>
      <c r="G62" s="182">
        <v>0</v>
      </c>
      <c r="H62" s="182">
        <v>0</v>
      </c>
      <c r="I62" s="182">
        <f>ROUND(F62*(G62+H62),2)</f>
        <v>0</v>
      </c>
      <c r="J62" s="180">
        <f>ROUND(F62*(N62),2)</f>
        <v>0</v>
      </c>
      <c r="K62" s="183">
        <f>ROUND(F62*(O62),2)</f>
        <v>0</v>
      </c>
      <c r="L62" s="183">
        <f>ROUND(F62*(G62),2)</f>
        <v>0</v>
      </c>
      <c r="M62" s="183">
        <f>ROUND(F62*(H62),2)</f>
        <v>0</v>
      </c>
      <c r="N62" s="183">
        <v>0</v>
      </c>
      <c r="O62" s="183"/>
      <c r="P62" s="187"/>
      <c r="Q62" s="187"/>
      <c r="R62" s="187"/>
      <c r="S62" s="188">
        <f>ROUND(F62*(P62),3)</f>
        <v>0</v>
      </c>
      <c r="T62" s="184"/>
      <c r="U62" s="184"/>
      <c r="V62" s="189"/>
      <c r="Z62">
        <v>0</v>
      </c>
    </row>
    <row r="63" spans="1:26" ht="35.1" customHeight="1">
      <c r="A63" s="185">
        <v>32</v>
      </c>
      <c r="B63" s="180" t="s">
        <v>93</v>
      </c>
      <c r="C63" s="186" t="s">
        <v>204</v>
      </c>
      <c r="D63" s="180" t="s">
        <v>205</v>
      </c>
      <c r="E63" s="180" t="s">
        <v>206</v>
      </c>
      <c r="F63" s="181">
        <v>1</v>
      </c>
      <c r="G63" s="182">
        <v>0</v>
      </c>
      <c r="H63" s="182">
        <v>0</v>
      </c>
      <c r="I63" s="182">
        <f>ROUND(F63*(G63+H63),2)</f>
        <v>0</v>
      </c>
      <c r="J63" s="180">
        <f>ROUND(F63*(N63),2)</f>
        <v>0</v>
      </c>
      <c r="K63" s="183">
        <f>ROUND(F63*(O63),2)</f>
        <v>0</v>
      </c>
      <c r="L63" s="183">
        <f>ROUND(F63*(G63),2)</f>
        <v>0</v>
      </c>
      <c r="M63" s="183">
        <f>ROUND(F63*(H63),2)</f>
        <v>0</v>
      </c>
      <c r="N63" s="183">
        <v>0</v>
      </c>
      <c r="O63" s="183"/>
      <c r="P63" s="187"/>
      <c r="Q63" s="187"/>
      <c r="R63" s="187"/>
      <c r="S63" s="188">
        <f>ROUND(F63*(P63),3)</f>
        <v>0</v>
      </c>
      <c r="T63" s="184"/>
      <c r="U63" s="184"/>
      <c r="V63" s="189"/>
      <c r="Z63">
        <v>0</v>
      </c>
    </row>
    <row r="64" spans="1:26" ht="24.95" customHeight="1">
      <c r="A64" s="185">
        <v>33</v>
      </c>
      <c r="B64" s="180" t="s">
        <v>207</v>
      </c>
      <c r="C64" s="186" t="s">
        <v>208</v>
      </c>
      <c r="D64" s="180" t="s">
        <v>209</v>
      </c>
      <c r="E64" s="180" t="s">
        <v>167</v>
      </c>
      <c r="F64" s="181">
        <v>2.1999999999999997</v>
      </c>
      <c r="G64" s="182">
        <v>0</v>
      </c>
      <c r="H64" s="182">
        <v>0</v>
      </c>
      <c r="I64" s="182">
        <f>ROUND(F64*(G64+H64),2)</f>
        <v>0</v>
      </c>
      <c r="J64" s="180">
        <f>ROUND(F64*(N64),2)</f>
        <v>0</v>
      </c>
      <c r="K64" s="183">
        <f>ROUND(F64*(O64),2)</f>
        <v>0</v>
      </c>
      <c r="L64" s="183">
        <f>ROUND(F64*(G64),2)</f>
        <v>0</v>
      </c>
      <c r="M64" s="183">
        <f>ROUND(F64*(H64),2)</f>
        <v>0</v>
      </c>
      <c r="N64" s="183">
        <v>0</v>
      </c>
      <c r="O64" s="183"/>
      <c r="P64" s="187"/>
      <c r="Q64" s="187"/>
      <c r="R64" s="187"/>
      <c r="S64" s="188">
        <f>ROUND(F64*(P64),3)</f>
        <v>0</v>
      </c>
      <c r="T64" s="184"/>
      <c r="U64" s="184"/>
      <c r="V64" s="189"/>
      <c r="Z64">
        <v>0</v>
      </c>
    </row>
    <row r="65" spans="1:26" ht="24.95" customHeight="1">
      <c r="A65" s="185">
        <v>34</v>
      </c>
      <c r="B65" s="180" t="s">
        <v>93</v>
      </c>
      <c r="C65" s="186" t="s">
        <v>178</v>
      </c>
      <c r="D65" s="180" t="s">
        <v>179</v>
      </c>
      <c r="E65" s="180" t="s">
        <v>96</v>
      </c>
      <c r="F65" s="181">
        <v>67.2</v>
      </c>
      <c r="G65" s="182">
        <v>0</v>
      </c>
      <c r="H65" s="182">
        <v>0</v>
      </c>
      <c r="I65" s="182">
        <f>ROUND(F65*(G65+H65),2)</f>
        <v>0</v>
      </c>
      <c r="J65" s="180">
        <f>ROUND(F65*(N65),2)</f>
        <v>0</v>
      </c>
      <c r="K65" s="183">
        <f>ROUND(F65*(O65),2)</f>
        <v>0</v>
      </c>
      <c r="L65" s="183">
        <f>ROUND(F65*(G65),2)</f>
        <v>0</v>
      </c>
      <c r="M65" s="183">
        <f>ROUND(F65*(H65),2)</f>
        <v>0</v>
      </c>
      <c r="N65" s="183">
        <v>0</v>
      </c>
      <c r="O65" s="183"/>
      <c r="P65" s="187"/>
      <c r="Q65" s="187"/>
      <c r="R65" s="187"/>
      <c r="S65" s="188">
        <f>ROUND(F65*(P65),3)</f>
        <v>0</v>
      </c>
      <c r="T65" s="184"/>
      <c r="U65" s="184"/>
      <c r="V65" s="189"/>
      <c r="Z65">
        <v>0</v>
      </c>
    </row>
    <row r="66" spans="1:26">
      <c r="A66" s="161"/>
      <c r="B66" s="161"/>
      <c r="C66" s="179">
        <v>764</v>
      </c>
      <c r="D66" s="179" t="s">
        <v>76</v>
      </c>
      <c r="E66" s="161"/>
      <c r="F66" s="178"/>
      <c r="G66" s="164">
        <f>ROUND((SUM(L61:L65))/1,2)</f>
        <v>0</v>
      </c>
      <c r="H66" s="164">
        <f>ROUND((SUM(M61:M65))/1,2)</f>
        <v>0</v>
      </c>
      <c r="I66" s="164">
        <f>ROUND((SUM(I61:I65))/1,2)</f>
        <v>0</v>
      </c>
      <c r="J66" s="161"/>
      <c r="K66" s="161"/>
      <c r="L66" s="161">
        <f>ROUND((SUM(L61:L65))/1,2)</f>
        <v>0</v>
      </c>
      <c r="M66" s="161">
        <f>ROUND((SUM(M61:M65))/1,2)</f>
        <v>0</v>
      </c>
      <c r="N66" s="161"/>
      <c r="O66" s="161"/>
      <c r="P66" s="190"/>
      <c r="Q66" s="161"/>
      <c r="R66" s="161"/>
      <c r="S66" s="190">
        <f>ROUND((SUM(S61:S65))/1,2)</f>
        <v>0</v>
      </c>
      <c r="T66" s="158"/>
      <c r="U66" s="158"/>
      <c r="V66" s="2">
        <f>ROUND((SUM(V61:V65))/1,2)</f>
        <v>0</v>
      </c>
      <c r="W66" s="158"/>
      <c r="X66" s="158"/>
      <c r="Y66" s="158"/>
      <c r="Z66" s="158"/>
    </row>
    <row r="67" spans="1:26">
      <c r="A67" s="1"/>
      <c r="B67" s="1"/>
      <c r="C67" s="1"/>
      <c r="D67" s="1"/>
      <c r="E67" s="1"/>
      <c r="F67" s="174"/>
      <c r="G67" s="154"/>
      <c r="H67" s="154"/>
      <c r="I67" s="154"/>
      <c r="J67" s="1"/>
      <c r="K67" s="1"/>
      <c r="L67" s="1"/>
      <c r="M67" s="1"/>
      <c r="N67" s="1"/>
      <c r="O67" s="1"/>
      <c r="P67" s="1"/>
      <c r="Q67" s="1"/>
      <c r="R67" s="1"/>
      <c r="S67" s="1"/>
      <c r="V67" s="1"/>
    </row>
    <row r="68" spans="1:26">
      <c r="A68" s="161"/>
      <c r="B68" s="161"/>
      <c r="C68" s="161"/>
      <c r="D68" s="2" t="s">
        <v>72</v>
      </c>
      <c r="E68" s="161"/>
      <c r="F68" s="178"/>
      <c r="G68" s="164">
        <f>ROUND((SUM(L31:L67))/2,2)</f>
        <v>0</v>
      </c>
      <c r="H68" s="164">
        <f>ROUND((SUM(M31:M67))/2,2)</f>
        <v>0</v>
      </c>
      <c r="I68" s="164">
        <f>ROUND((SUM(I31:I67))/2,2)</f>
        <v>0</v>
      </c>
      <c r="J68" s="162"/>
      <c r="K68" s="161"/>
      <c r="L68" s="162">
        <f>ROUND((SUM(L31:L67))/2,2)</f>
        <v>0</v>
      </c>
      <c r="M68" s="162">
        <f>ROUND((SUM(M31:M67))/2,2)</f>
        <v>0</v>
      </c>
      <c r="N68" s="161"/>
      <c r="O68" s="161"/>
      <c r="P68" s="190"/>
      <c r="Q68" s="161"/>
      <c r="R68" s="161"/>
      <c r="S68" s="190">
        <f>ROUND((SUM(S31:S67))/2,2)</f>
        <v>0.35</v>
      </c>
      <c r="T68" s="158"/>
      <c r="U68" s="158"/>
      <c r="V68" s="2">
        <f>ROUND((SUM(V31:V67))/2,2)</f>
        <v>0</v>
      </c>
    </row>
    <row r="69" spans="1:26">
      <c r="A69" s="1"/>
      <c r="B69" s="1"/>
      <c r="C69" s="1"/>
      <c r="D69" s="1"/>
      <c r="E69" s="1"/>
      <c r="F69" s="174"/>
      <c r="G69" s="154"/>
      <c r="H69" s="154"/>
      <c r="I69" s="154"/>
      <c r="J69" s="1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>
      <c r="A70" s="161"/>
      <c r="B70" s="161"/>
      <c r="C70" s="161"/>
      <c r="D70" s="2" t="s">
        <v>8</v>
      </c>
      <c r="E70" s="161"/>
      <c r="F70" s="178"/>
      <c r="G70" s="162"/>
      <c r="H70" s="162"/>
      <c r="I70" s="162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58"/>
      <c r="U70" s="158"/>
      <c r="V70" s="161"/>
      <c r="W70" s="158"/>
      <c r="X70" s="158"/>
      <c r="Y70" s="158"/>
      <c r="Z70" s="158"/>
    </row>
    <row r="71" spans="1:26">
      <c r="A71" s="161"/>
      <c r="B71" s="161"/>
      <c r="C71" s="179">
        <v>0</v>
      </c>
      <c r="D71" s="179" t="s">
        <v>77</v>
      </c>
      <c r="E71" s="161"/>
      <c r="F71" s="178"/>
      <c r="G71" s="162"/>
      <c r="H71" s="162"/>
      <c r="I71" s="162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58"/>
      <c r="U71" s="158"/>
      <c r="V71" s="161"/>
      <c r="W71" s="158"/>
      <c r="X71" s="158"/>
      <c r="Y71" s="158"/>
      <c r="Z71" s="158"/>
    </row>
    <row r="72" spans="1:26" ht="35.1" customHeight="1">
      <c r="A72" s="185">
        <v>35</v>
      </c>
      <c r="B72" s="180" t="s">
        <v>180</v>
      </c>
      <c r="C72" s="186" t="s">
        <v>181</v>
      </c>
      <c r="D72" s="180" t="s">
        <v>182</v>
      </c>
      <c r="E72" s="180" t="s">
        <v>183</v>
      </c>
      <c r="F72" s="181">
        <v>57</v>
      </c>
      <c r="G72" s="182">
        <v>0</v>
      </c>
      <c r="H72" s="182">
        <v>0</v>
      </c>
      <c r="I72" s="182">
        <f>ROUND(F72*(G72+H72),2)</f>
        <v>0</v>
      </c>
      <c r="J72" s="180">
        <f>ROUND(F72*(N72),2)</f>
        <v>0</v>
      </c>
      <c r="K72" s="183">
        <f>ROUND(F72*(O72),2)</f>
        <v>0</v>
      </c>
      <c r="L72" s="183">
        <f>ROUND(F72*(G72),2)</f>
        <v>0</v>
      </c>
      <c r="M72" s="183">
        <f>ROUND(F72*(H72),2)</f>
        <v>0</v>
      </c>
      <c r="N72" s="183">
        <v>0</v>
      </c>
      <c r="O72" s="183"/>
      <c r="P72" s="187"/>
      <c r="Q72" s="187"/>
      <c r="R72" s="187"/>
      <c r="S72" s="188">
        <f>ROUND(F72*(P72),3)</f>
        <v>0</v>
      </c>
      <c r="T72" s="184"/>
      <c r="U72" s="184"/>
      <c r="V72" s="189"/>
      <c r="Z72">
        <v>0</v>
      </c>
    </row>
    <row r="73" spans="1:26" ht="24.95" customHeight="1">
      <c r="A73" s="185">
        <v>36</v>
      </c>
      <c r="B73" s="180" t="s">
        <v>180</v>
      </c>
      <c r="C73" s="186" t="s">
        <v>184</v>
      </c>
      <c r="D73" s="180" t="s">
        <v>185</v>
      </c>
      <c r="E73" s="180" t="s">
        <v>183</v>
      </c>
      <c r="F73" s="181">
        <v>10</v>
      </c>
      <c r="G73" s="182">
        <v>0</v>
      </c>
      <c r="H73" s="182">
        <v>0</v>
      </c>
      <c r="I73" s="182">
        <f>ROUND(F73*(G73+H73),2)</f>
        <v>0</v>
      </c>
      <c r="J73" s="180">
        <f>ROUND(F73*(N73),2)</f>
        <v>0</v>
      </c>
      <c r="K73" s="183">
        <f>ROUND(F73*(O73),2)</f>
        <v>0</v>
      </c>
      <c r="L73" s="183">
        <f>ROUND(F73*(G73),2)</f>
        <v>0</v>
      </c>
      <c r="M73" s="183">
        <f>ROUND(F73*(H73),2)</f>
        <v>0</v>
      </c>
      <c r="N73" s="183">
        <v>0</v>
      </c>
      <c r="O73" s="183"/>
      <c r="P73" s="187"/>
      <c r="Q73" s="187"/>
      <c r="R73" s="187"/>
      <c r="S73" s="188">
        <f>ROUND(F73*(P73),3)</f>
        <v>0</v>
      </c>
      <c r="T73" s="184"/>
      <c r="U73" s="184"/>
      <c r="V73" s="189"/>
      <c r="Z73">
        <v>0</v>
      </c>
    </row>
    <row r="74" spans="1:26">
      <c r="A74" s="161"/>
      <c r="B74" s="161"/>
      <c r="C74" s="179">
        <v>0</v>
      </c>
      <c r="D74" s="179" t="s">
        <v>77</v>
      </c>
      <c r="E74" s="161"/>
      <c r="F74" s="178"/>
      <c r="G74" s="164">
        <f>ROUND((SUM(L71:L73))/1,2)</f>
        <v>0</v>
      </c>
      <c r="H74" s="164">
        <f>ROUND((SUM(M71:M73))/1,2)</f>
        <v>0</v>
      </c>
      <c r="I74" s="164">
        <f>ROUND((SUM(I71:I73))/1,2)</f>
        <v>0</v>
      </c>
      <c r="J74" s="161"/>
      <c r="K74" s="161"/>
      <c r="L74" s="161">
        <f>ROUND((SUM(L71:L73))/1,2)</f>
        <v>0</v>
      </c>
      <c r="M74" s="161">
        <f>ROUND((SUM(M71:M73))/1,2)</f>
        <v>0</v>
      </c>
      <c r="N74" s="161"/>
      <c r="O74" s="161"/>
      <c r="P74" s="190"/>
      <c r="Q74" s="1"/>
      <c r="R74" s="1"/>
      <c r="S74" s="190">
        <f>ROUND((SUM(S71:S73))/1,2)</f>
        <v>0</v>
      </c>
      <c r="T74" s="200"/>
      <c r="U74" s="200"/>
      <c r="V74" s="2">
        <f>ROUND((SUM(V71:V73))/1,2)</f>
        <v>0</v>
      </c>
    </row>
    <row r="75" spans="1:26">
      <c r="A75" s="1"/>
      <c r="B75" s="1"/>
      <c r="C75" s="1"/>
      <c r="D75" s="1"/>
      <c r="E75" s="1"/>
      <c r="F75" s="174"/>
      <c r="G75" s="154"/>
      <c r="H75" s="154"/>
      <c r="I75" s="154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>
      <c r="A76" s="161"/>
      <c r="B76" s="161"/>
      <c r="C76" s="161"/>
      <c r="D76" s="2" t="s">
        <v>8</v>
      </c>
      <c r="E76" s="161"/>
      <c r="F76" s="178"/>
      <c r="G76" s="164">
        <f>ROUND((SUM(L70:L75))/2,2)</f>
        <v>0</v>
      </c>
      <c r="H76" s="164">
        <f>ROUND((SUM(M70:M75))/2,2)</f>
        <v>0</v>
      </c>
      <c r="I76" s="164">
        <f>ROUND((SUM(I70:I75))/2,2)</f>
        <v>0</v>
      </c>
      <c r="J76" s="161"/>
      <c r="K76" s="161"/>
      <c r="L76" s="161">
        <f>ROUND((SUM(L70:L75))/2,2)</f>
        <v>0</v>
      </c>
      <c r="M76" s="161">
        <f>ROUND((SUM(M70:M75))/2,2)</f>
        <v>0</v>
      </c>
      <c r="N76" s="161"/>
      <c r="O76" s="161"/>
      <c r="P76" s="190"/>
      <c r="Q76" s="1"/>
      <c r="R76" s="1"/>
      <c r="S76" s="190">
        <f>ROUND((SUM(S70:S75))/2,2)</f>
        <v>0</v>
      </c>
      <c r="V76" s="2">
        <f>ROUND((SUM(V70:V75))/2,2)</f>
        <v>0</v>
      </c>
    </row>
    <row r="77" spans="1:26">
      <c r="A77" s="201"/>
      <c r="B77" s="201"/>
      <c r="C77" s="201"/>
      <c r="D77" s="201" t="s">
        <v>78</v>
      </c>
      <c r="E77" s="201"/>
      <c r="F77" s="202"/>
      <c r="G77" s="203">
        <f>ROUND((SUM(L9:L76))/3,2)</f>
        <v>0</v>
      </c>
      <c r="H77" s="203">
        <f>ROUND((SUM(M9:M76))/3,2)</f>
        <v>0</v>
      </c>
      <c r="I77" s="203">
        <f>ROUND((SUM(I9:I76))/3,2)</f>
        <v>0</v>
      </c>
      <c r="J77" s="201"/>
      <c r="K77" s="201">
        <f>ROUND((SUM(K9:K76))/3,2)</f>
        <v>0</v>
      </c>
      <c r="L77" s="201">
        <f>ROUND((SUM(L9:L76))/3,2)</f>
        <v>0</v>
      </c>
      <c r="M77" s="201">
        <f>ROUND((SUM(M9:M76))/3,2)</f>
        <v>0</v>
      </c>
      <c r="N77" s="201"/>
      <c r="O77" s="201"/>
      <c r="P77" s="202"/>
      <c r="Q77" s="201"/>
      <c r="R77" s="201"/>
      <c r="S77" s="202">
        <f>ROUND((SUM(S9:S76))/3,2)</f>
        <v>0.35</v>
      </c>
      <c r="T77" s="204"/>
      <c r="U77" s="204"/>
      <c r="V77" s="201">
        <f>ROUND((SUM(V9:V76))/3,2)</f>
        <v>0</v>
      </c>
      <c r="Z77">
        <f>(SUM(Z9:Z76))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plášťa nad hospodárskym pavilónom, pavilónom B a pavilónom V. triedy v MŠ Miškovecka 20, Košice / Pavilón B</oddHeader>
    <oddFooter>&amp;RStrana &amp;P z &amp;N    &amp;L&amp;7Spracované systémom Systematic® Kalkulus,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214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214" t="s">
        <v>1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>
      <c r="A3" s="13"/>
      <c r="B3" s="23"/>
      <c r="C3" s="20"/>
      <c r="D3" s="17"/>
      <c r="E3" s="17"/>
      <c r="F3" s="17"/>
      <c r="G3" s="17"/>
      <c r="H3" s="17"/>
      <c r="I3" s="40" t="s">
        <v>16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18</v>
      </c>
      <c r="J4" s="30"/>
    </row>
    <row r="5" spans="1:23" ht="18" customHeight="1" thickBot="1">
      <c r="A5" s="13"/>
      <c r="B5" s="41" t="s">
        <v>19</v>
      </c>
      <c r="C5" s="20"/>
      <c r="D5" s="17"/>
      <c r="E5" s="17"/>
      <c r="F5" s="42" t="s">
        <v>20</v>
      </c>
      <c r="G5" s="17"/>
      <c r="H5" s="17"/>
      <c r="I5" s="40" t="s">
        <v>21</v>
      </c>
      <c r="J5" s="43" t="s">
        <v>22</v>
      </c>
    </row>
    <row r="6" spans="1:23" ht="20.100000000000001" customHeight="1" thickTop="1">
      <c r="A6" s="13"/>
      <c r="B6" s="56" t="s">
        <v>23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26</v>
      </c>
      <c r="C7" s="45"/>
      <c r="D7" s="18"/>
      <c r="E7" s="18"/>
      <c r="F7" s="18"/>
      <c r="G7" s="59" t="s">
        <v>27</v>
      </c>
      <c r="H7" s="18"/>
      <c r="I7" s="28"/>
      <c r="J7" s="46"/>
    </row>
    <row r="8" spans="1:23" ht="20.100000000000001" customHeight="1">
      <c r="A8" s="13"/>
      <c r="B8" s="57" t="s">
        <v>24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26</v>
      </c>
      <c r="C9" s="20"/>
      <c r="D9" s="17"/>
      <c r="E9" s="17"/>
      <c r="F9" s="17"/>
      <c r="G9" s="42" t="s">
        <v>27</v>
      </c>
      <c r="H9" s="17"/>
      <c r="I9" s="27"/>
      <c r="J9" s="30"/>
    </row>
    <row r="10" spans="1:23" ht="20.100000000000001" customHeight="1">
      <c r="A10" s="13"/>
      <c r="B10" s="57" t="s">
        <v>25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26</v>
      </c>
      <c r="C11" s="20"/>
      <c r="D11" s="17"/>
      <c r="E11" s="17"/>
      <c r="F11" s="17"/>
      <c r="G11" s="42" t="s">
        <v>27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28</v>
      </c>
      <c r="C15" s="93" t="s">
        <v>6</v>
      </c>
      <c r="D15" s="93" t="s">
        <v>57</v>
      </c>
      <c r="E15" s="94" t="s">
        <v>58</v>
      </c>
      <c r="F15" s="108" t="s">
        <v>59</v>
      </c>
      <c r="G15" s="60" t="s">
        <v>34</v>
      </c>
      <c r="H15" s="63" t="s">
        <v>35</v>
      </c>
      <c r="I15" s="107"/>
      <c r="J15" s="51"/>
    </row>
    <row r="16" spans="1:23" ht="18" customHeight="1">
      <c r="A16" s="13"/>
      <c r="B16" s="95">
        <v>1</v>
      </c>
      <c r="C16" s="96" t="s">
        <v>29</v>
      </c>
      <c r="D16" s="97">
        <f>'Kryci_list 6779'!D16+'Kryci_list 6780'!D16+'Kryci_list 6781'!D16</f>
        <v>0</v>
      </c>
      <c r="E16" s="98">
        <f>'Kryci_list 6779'!E16+'Kryci_list 6780'!E16+'Kryci_list 6781'!E16</f>
        <v>0</v>
      </c>
      <c r="F16" s="109">
        <f>'Kryci_list 6779'!F16+'Kryci_list 6780'!F16+'Kryci_list 6781'!F16</f>
        <v>0</v>
      </c>
      <c r="G16" s="61">
        <v>6</v>
      </c>
      <c r="H16" s="118" t="s">
        <v>36</v>
      </c>
      <c r="I16" s="129"/>
      <c r="J16" s="121">
        <f>Rekapitulácia!F10</f>
        <v>0</v>
      </c>
    </row>
    <row r="17" spans="1:10" ht="18" customHeight="1">
      <c r="A17" s="13"/>
      <c r="B17" s="68">
        <v>2</v>
      </c>
      <c r="C17" s="72" t="s">
        <v>30</v>
      </c>
      <c r="D17" s="78">
        <f>'Kryci_list 6779'!D17+'Kryci_list 6780'!D17+'Kryci_list 6781'!D17</f>
        <v>0</v>
      </c>
      <c r="E17" s="76">
        <f>'Kryci_list 6779'!E17+'Kryci_list 6780'!E17+'Kryci_list 6781'!E17</f>
        <v>0</v>
      </c>
      <c r="F17" s="81">
        <f>'Kryci_list 6779'!F17+'Kryci_list 6780'!F17+'Kryci_list 6781'!F17</f>
        <v>0</v>
      </c>
      <c r="G17" s="62">
        <v>7</v>
      </c>
      <c r="H17" s="119" t="s">
        <v>37</v>
      </c>
      <c r="I17" s="129"/>
      <c r="J17" s="122">
        <f>Rekapitulácia!E10</f>
        <v>0</v>
      </c>
    </row>
    <row r="18" spans="1:10" ht="18" customHeight="1">
      <c r="A18" s="13"/>
      <c r="B18" s="69">
        <v>3</v>
      </c>
      <c r="C18" s="73" t="s">
        <v>31</v>
      </c>
      <c r="D18" s="79">
        <f>'Kryci_list 6779'!D18+'Kryci_list 6780'!D18+'Kryci_list 6781'!D18</f>
        <v>0</v>
      </c>
      <c r="E18" s="77">
        <f>'Kryci_list 6779'!E18+'Kryci_list 6780'!E18+'Kryci_list 6781'!E18</f>
        <v>0</v>
      </c>
      <c r="F18" s="82">
        <f>'Kryci_list 6779'!F18+'Kryci_list 6780'!F18+'Kryci_list 6781'!F18</f>
        <v>0</v>
      </c>
      <c r="G18" s="62">
        <v>8</v>
      </c>
      <c r="H18" s="119" t="s">
        <v>38</v>
      </c>
      <c r="I18" s="129"/>
      <c r="J18" s="122">
        <f>Rekapitulácia!D10</f>
        <v>0</v>
      </c>
    </row>
    <row r="19" spans="1:10" ht="18" customHeight="1">
      <c r="A19" s="13"/>
      <c r="B19" s="69">
        <v>4</v>
      </c>
      <c r="C19" s="73" t="s">
        <v>32</v>
      </c>
      <c r="D19" s="79">
        <f>'Kryci_list 6779'!D19+'Kryci_list 6780'!D19+'Kryci_list 6781'!D19</f>
        <v>0</v>
      </c>
      <c r="E19" s="77">
        <f>'Kryci_list 6779'!E19+'Kryci_list 6780'!E19+'Kryci_list 6781'!E19</f>
        <v>0</v>
      </c>
      <c r="F19" s="82">
        <f>'Kryci_list 6779'!F19+'Kryci_list 6780'!F19+'Kryci_list 6781'!F19</f>
        <v>0</v>
      </c>
      <c r="G19" s="62">
        <v>9</v>
      </c>
      <c r="H19" s="127"/>
      <c r="I19" s="129"/>
      <c r="J19" s="128"/>
    </row>
    <row r="20" spans="1:10" ht="18" customHeight="1" thickBot="1">
      <c r="A20" s="13"/>
      <c r="B20" s="69">
        <v>5</v>
      </c>
      <c r="C20" s="74" t="s">
        <v>33</v>
      </c>
      <c r="D20" s="80"/>
      <c r="E20" s="102"/>
      <c r="F20" s="110">
        <f>SUM(F16:F19)</f>
        <v>0</v>
      </c>
      <c r="G20" s="62">
        <v>10</v>
      </c>
      <c r="H20" s="119" t="s">
        <v>33</v>
      </c>
      <c r="I20" s="131"/>
      <c r="J20" s="101">
        <f>SUM(J16:J19)</f>
        <v>0</v>
      </c>
    </row>
    <row r="21" spans="1:10" ht="18" customHeight="1" thickTop="1">
      <c r="A21" s="13"/>
      <c r="B21" s="66" t="s">
        <v>46</v>
      </c>
      <c r="C21" s="70" t="s">
        <v>47</v>
      </c>
      <c r="D21" s="75"/>
      <c r="E21" s="19"/>
      <c r="F21" s="100"/>
      <c r="G21" s="66" t="s">
        <v>53</v>
      </c>
      <c r="H21" s="63" t="s">
        <v>47</v>
      </c>
      <c r="I21" s="28"/>
      <c r="J21" s="132"/>
    </row>
    <row r="22" spans="1:10" ht="18" customHeight="1">
      <c r="A22" s="13"/>
      <c r="B22" s="61">
        <v>11</v>
      </c>
      <c r="C22" s="64" t="s">
        <v>48</v>
      </c>
      <c r="D22" s="88"/>
      <c r="E22" s="91"/>
      <c r="F22" s="81">
        <f>'Kryci_list 6779'!F22+'Kryci_list 6780'!F22+'Kryci_list 6781'!F22</f>
        <v>0</v>
      </c>
      <c r="G22" s="61">
        <v>16</v>
      </c>
      <c r="H22" s="118" t="s">
        <v>54</v>
      </c>
      <c r="I22" s="129"/>
      <c r="J22" s="121">
        <f>'Kryci_list 6779'!J22+'Kryci_list 6780'!J22+'Kryci_list 6781'!J22</f>
        <v>0</v>
      </c>
    </row>
    <row r="23" spans="1:10" ht="18" customHeight="1">
      <c r="A23" s="13"/>
      <c r="B23" s="62">
        <v>12</v>
      </c>
      <c r="C23" s="65" t="s">
        <v>49</v>
      </c>
      <c r="D23" s="67"/>
      <c r="E23" s="91"/>
      <c r="F23" s="82">
        <f>'Kryci_list 6779'!F23+'Kryci_list 6780'!F23+'Kryci_list 6781'!F23</f>
        <v>0</v>
      </c>
      <c r="G23" s="62">
        <v>17</v>
      </c>
      <c r="H23" s="119" t="s">
        <v>55</v>
      </c>
      <c r="I23" s="129"/>
      <c r="J23" s="122">
        <f>'Kryci_list 6779'!J23+'Kryci_list 6780'!J23+'Kryci_list 6781'!J23</f>
        <v>0</v>
      </c>
    </row>
    <row r="24" spans="1:10" ht="18" customHeight="1">
      <c r="A24" s="13"/>
      <c r="B24" s="62">
        <v>13</v>
      </c>
      <c r="C24" s="65" t="s">
        <v>50</v>
      </c>
      <c r="D24" s="67"/>
      <c r="E24" s="91"/>
      <c r="F24" s="82">
        <f>'Kryci_list 6779'!F24+'Kryci_list 6780'!F24+'Kryci_list 6781'!F24</f>
        <v>0</v>
      </c>
      <c r="G24" s="62">
        <v>18</v>
      </c>
      <c r="H24" s="119" t="s">
        <v>56</v>
      </c>
      <c r="I24" s="129"/>
      <c r="J24" s="122">
        <f>'Kryci_list 6779'!J24+'Kryci_list 6780'!J24+'Kryci_list 6781'!J24</f>
        <v>0</v>
      </c>
    </row>
    <row r="25" spans="1:10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33</v>
      </c>
      <c r="I26" s="131"/>
      <c r="J26" s="101">
        <f>SUM(J22:J25)+SUM(F22:F25)</f>
        <v>0</v>
      </c>
    </row>
    <row r="27" spans="1:10" ht="18" customHeight="1" thickTop="1">
      <c r="A27" s="13"/>
      <c r="B27" s="103"/>
      <c r="C27" s="143" t="s">
        <v>62</v>
      </c>
      <c r="D27" s="136"/>
      <c r="E27" s="104"/>
      <c r="F27" s="29"/>
      <c r="G27" s="112" t="s">
        <v>39</v>
      </c>
      <c r="H27" s="106" t="s">
        <v>40</v>
      </c>
      <c r="I27" s="28"/>
      <c r="J27" s="31"/>
    </row>
    <row r="28" spans="1:10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41</v>
      </c>
      <c r="I28" s="124"/>
      <c r="J28" s="99">
        <f>F20+J20+F26+J26</f>
        <v>0</v>
      </c>
    </row>
    <row r="29" spans="1:10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42</v>
      </c>
      <c r="I29" s="125">
        <f>Rekapitulácia!B11</f>
        <v>0</v>
      </c>
      <c r="J29" s="121">
        <f>ROUND(((ROUND(I29,2)*20)/100),2)*1</f>
        <v>0</v>
      </c>
    </row>
    <row r="30" spans="1:10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43</v>
      </c>
      <c r="I30" s="90">
        <f>Rekapitulácia!B12</f>
        <v>0</v>
      </c>
      <c r="J30" s="122">
        <f>ROUND(((ROUND(I30,2)*0)/100),2)</f>
        <v>0</v>
      </c>
    </row>
    <row r="31" spans="1:10" ht="18" customHeight="1">
      <c r="A31" s="13"/>
      <c r="B31" s="24"/>
      <c r="C31" s="139"/>
      <c r="D31" s="140"/>
      <c r="E31" s="22"/>
      <c r="F31" s="13"/>
      <c r="G31" s="62">
        <v>24</v>
      </c>
      <c r="H31" s="119" t="s">
        <v>44</v>
      </c>
      <c r="I31" s="27"/>
      <c r="J31" s="221">
        <f>SUM(J28:J30)</f>
        <v>0</v>
      </c>
    </row>
    <row r="32" spans="1:10" ht="18" customHeight="1" thickBot="1">
      <c r="A32" s="13"/>
      <c r="B32" s="44"/>
      <c r="C32" s="120"/>
      <c r="D32" s="126"/>
      <c r="E32" s="84"/>
      <c r="F32" s="85"/>
      <c r="G32" s="217" t="s">
        <v>45</v>
      </c>
      <c r="H32" s="218"/>
      <c r="I32" s="219"/>
      <c r="J32" s="220"/>
    </row>
    <row r="33" spans="1:10" ht="18" customHeight="1" thickTop="1">
      <c r="A33" s="13"/>
      <c r="B33" s="103"/>
      <c r="C33" s="104"/>
      <c r="D33" s="141" t="s">
        <v>60</v>
      </c>
      <c r="E33" s="87"/>
      <c r="F33" s="87"/>
      <c r="G33" s="16"/>
      <c r="H33" s="141" t="s">
        <v>61</v>
      </c>
      <c r="I33" s="29"/>
      <c r="J33" s="32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15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17</v>
      </c>
      <c r="C3" s="35"/>
      <c r="D3" s="36"/>
      <c r="E3" s="36"/>
      <c r="F3" s="36"/>
      <c r="G3" s="17"/>
      <c r="H3" s="17"/>
      <c r="I3" s="40" t="s">
        <v>16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18</v>
      </c>
      <c r="J4" s="30"/>
    </row>
    <row r="5" spans="1:23" ht="18" customHeight="1" thickBot="1">
      <c r="A5" s="13"/>
      <c r="B5" s="41" t="s">
        <v>19</v>
      </c>
      <c r="C5" s="20"/>
      <c r="D5" s="17"/>
      <c r="E5" s="17"/>
      <c r="F5" s="42" t="s">
        <v>20</v>
      </c>
      <c r="G5" s="17"/>
      <c r="H5" s="17"/>
      <c r="I5" s="40" t="s">
        <v>21</v>
      </c>
      <c r="J5" s="43" t="s">
        <v>22</v>
      </c>
    </row>
    <row r="6" spans="1:23" ht="20.100000000000001" customHeight="1" thickTop="1">
      <c r="A6" s="13"/>
      <c r="B6" s="56" t="s">
        <v>23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26</v>
      </c>
      <c r="C7" s="45"/>
      <c r="D7" s="18"/>
      <c r="E7" s="18"/>
      <c r="F7" s="18"/>
      <c r="G7" s="59" t="s">
        <v>27</v>
      </c>
      <c r="H7" s="18"/>
      <c r="I7" s="28"/>
      <c r="J7" s="46"/>
    </row>
    <row r="8" spans="1:23" ht="20.100000000000001" customHeight="1">
      <c r="A8" s="13"/>
      <c r="B8" s="57" t="s">
        <v>24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26</v>
      </c>
      <c r="C9" s="20"/>
      <c r="D9" s="17"/>
      <c r="E9" s="17"/>
      <c r="F9" s="17"/>
      <c r="G9" s="42" t="s">
        <v>27</v>
      </c>
      <c r="H9" s="17"/>
      <c r="I9" s="27"/>
      <c r="J9" s="30"/>
    </row>
    <row r="10" spans="1:23" ht="20.100000000000001" customHeight="1">
      <c r="A10" s="13"/>
      <c r="B10" s="57" t="s">
        <v>25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26</v>
      </c>
      <c r="C11" s="20"/>
      <c r="D11" s="17"/>
      <c r="E11" s="17"/>
      <c r="F11" s="17"/>
      <c r="G11" s="42" t="s">
        <v>27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28</v>
      </c>
      <c r="C15" s="93" t="s">
        <v>6</v>
      </c>
      <c r="D15" s="93" t="s">
        <v>57</v>
      </c>
      <c r="E15" s="94" t="s">
        <v>58</v>
      </c>
      <c r="F15" s="108" t="s">
        <v>59</v>
      </c>
      <c r="G15" s="60" t="s">
        <v>34</v>
      </c>
      <c r="H15" s="63" t="s">
        <v>35</v>
      </c>
      <c r="I15" s="107"/>
      <c r="J15" s="51"/>
    </row>
    <row r="16" spans="1:23" ht="18" customHeight="1">
      <c r="A16" s="13"/>
      <c r="B16" s="95">
        <v>1</v>
      </c>
      <c r="C16" s="96" t="s">
        <v>29</v>
      </c>
      <c r="D16" s="97">
        <f>'Rekap 6779'!B14</f>
        <v>0</v>
      </c>
      <c r="E16" s="98">
        <f>'Rekap 6779'!C14</f>
        <v>0</v>
      </c>
      <c r="F16" s="109">
        <f>'Rekap 6779'!D14</f>
        <v>0</v>
      </c>
      <c r="G16" s="61">
        <v>6</v>
      </c>
      <c r="H16" s="118" t="s">
        <v>36</v>
      </c>
      <c r="I16" s="129"/>
      <c r="J16" s="121">
        <v>0</v>
      </c>
    </row>
    <row r="17" spans="1:26" ht="18" customHeight="1">
      <c r="A17" s="13"/>
      <c r="B17" s="68">
        <v>2</v>
      </c>
      <c r="C17" s="72" t="s">
        <v>30</v>
      </c>
      <c r="D17" s="78">
        <f>'Rekap 6779'!B21</f>
        <v>0</v>
      </c>
      <c r="E17" s="76">
        <f>'Rekap 6779'!C21</f>
        <v>0</v>
      </c>
      <c r="F17" s="81">
        <f>'Rekap 6779'!D21</f>
        <v>0</v>
      </c>
      <c r="G17" s="62">
        <v>7</v>
      </c>
      <c r="H17" s="119" t="s">
        <v>37</v>
      </c>
      <c r="I17" s="129"/>
      <c r="J17" s="122">
        <f>'SO 6779'!Z76</f>
        <v>0</v>
      </c>
    </row>
    <row r="18" spans="1:26" ht="18" customHeight="1">
      <c r="A18" s="13"/>
      <c r="B18" s="69">
        <v>3</v>
      </c>
      <c r="C18" s="73" t="s">
        <v>31</v>
      </c>
      <c r="D18" s="79"/>
      <c r="E18" s="77"/>
      <c r="F18" s="82"/>
      <c r="G18" s="62">
        <v>8</v>
      </c>
      <c r="H18" s="119" t="s">
        <v>38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32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33</v>
      </c>
      <c r="D20" s="80"/>
      <c r="E20" s="102"/>
      <c r="F20" s="110">
        <f>SUM(F16:F19)</f>
        <v>0</v>
      </c>
      <c r="G20" s="62">
        <v>10</v>
      </c>
      <c r="H20" s="119" t="s">
        <v>33</v>
      </c>
      <c r="I20" s="131"/>
      <c r="J20" s="101">
        <f>SUM(J16:J19)</f>
        <v>0</v>
      </c>
    </row>
    <row r="21" spans="1:26" ht="18" customHeight="1" thickTop="1">
      <c r="A21" s="13"/>
      <c r="B21" s="66" t="s">
        <v>46</v>
      </c>
      <c r="C21" s="70" t="s">
        <v>47</v>
      </c>
      <c r="D21" s="75"/>
      <c r="E21" s="19"/>
      <c r="F21" s="100"/>
      <c r="G21" s="66" t="s">
        <v>53</v>
      </c>
      <c r="H21" s="63" t="s">
        <v>47</v>
      </c>
      <c r="I21" s="28"/>
      <c r="J21" s="132"/>
    </row>
    <row r="22" spans="1:26" ht="18" customHeight="1">
      <c r="A22" s="13"/>
      <c r="B22" s="61">
        <v>11</v>
      </c>
      <c r="C22" s="64" t="s">
        <v>48</v>
      </c>
      <c r="D22" s="88"/>
      <c r="E22" s="90" t="s">
        <v>51</v>
      </c>
      <c r="F22" s="81">
        <f>((F16*U22*0)+(F17*V22*0)+(F18*W22*0))/100</f>
        <v>0</v>
      </c>
      <c r="G22" s="61">
        <v>16</v>
      </c>
      <c r="H22" s="118" t="s">
        <v>54</v>
      </c>
      <c r="I22" s="130" t="s">
        <v>51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49</v>
      </c>
      <c r="D23" s="67"/>
      <c r="E23" s="90" t="s">
        <v>52</v>
      </c>
      <c r="F23" s="82">
        <f>((F16*U23*0)+(F17*V23*0)+(F18*W23*0))/100</f>
        <v>0</v>
      </c>
      <c r="G23" s="62">
        <v>17</v>
      </c>
      <c r="H23" s="119" t="s">
        <v>55</v>
      </c>
      <c r="I23" s="130" t="s">
        <v>51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50</v>
      </c>
      <c r="D24" s="67"/>
      <c r="E24" s="90" t="s">
        <v>51</v>
      </c>
      <c r="F24" s="82">
        <f>((F16*U24*0)+(F17*V24*0)+(F18*W24*0))/100</f>
        <v>0</v>
      </c>
      <c r="G24" s="62">
        <v>18</v>
      </c>
      <c r="H24" s="119" t="s">
        <v>56</v>
      </c>
      <c r="I24" s="130" t="s">
        <v>52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33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62</v>
      </c>
      <c r="D27" s="136"/>
      <c r="E27" s="104"/>
      <c r="F27" s="29"/>
      <c r="G27" s="112" t="s">
        <v>39</v>
      </c>
      <c r="H27" s="106" t="s">
        <v>40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41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42</v>
      </c>
      <c r="I29" s="125">
        <f>J28-SUM('SO 6779'!K9:'SO 6779'!K75)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43</v>
      </c>
      <c r="I30" s="90">
        <f>SUM('SO 6779'!K9:'SO 6779'!K75)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44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45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60</v>
      </c>
      <c r="E33" s="87"/>
      <c r="F33" s="105"/>
      <c r="G33" s="114">
        <v>26</v>
      </c>
      <c r="H33" s="142" t="s">
        <v>61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23</v>
      </c>
      <c r="B1" s="146"/>
      <c r="C1" s="146"/>
      <c r="D1" s="147"/>
      <c r="E1" s="149" t="s">
        <v>20</v>
      </c>
      <c r="F1" s="145"/>
      <c r="W1">
        <v>30.126000000000001</v>
      </c>
    </row>
    <row r="2" spans="1:26" ht="20.100000000000001" customHeight="1">
      <c r="A2" s="148" t="s">
        <v>24</v>
      </c>
      <c r="B2" s="146"/>
      <c r="C2" s="146"/>
      <c r="D2" s="147"/>
      <c r="E2" s="149" t="s">
        <v>18</v>
      </c>
      <c r="F2" s="145"/>
    </row>
    <row r="3" spans="1:26" ht="20.100000000000001" customHeight="1">
      <c r="A3" s="148" t="s">
        <v>25</v>
      </c>
      <c r="B3" s="146"/>
      <c r="C3" s="146"/>
      <c r="D3" s="147"/>
      <c r="E3" s="149" t="s">
        <v>66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17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67</v>
      </c>
      <c r="B8" s="144"/>
      <c r="C8" s="144"/>
      <c r="D8" s="144"/>
      <c r="E8" s="144"/>
      <c r="F8" s="144"/>
    </row>
    <row r="9" spans="1:26">
      <c r="A9" s="152" t="s">
        <v>63</v>
      </c>
      <c r="B9" s="152" t="s">
        <v>57</v>
      </c>
      <c r="C9" s="152" t="s">
        <v>58</v>
      </c>
      <c r="D9" s="152" t="s">
        <v>33</v>
      </c>
      <c r="E9" s="152" t="s">
        <v>64</v>
      </c>
      <c r="F9" s="152" t="s">
        <v>65</v>
      </c>
    </row>
    <row r="10" spans="1:26">
      <c r="A10" s="159" t="s">
        <v>68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69</v>
      </c>
      <c r="B11" s="162">
        <f>'SO 6779'!L14</f>
        <v>0</v>
      </c>
      <c r="C11" s="162">
        <f>'SO 6779'!M14</f>
        <v>0</v>
      </c>
      <c r="D11" s="162">
        <f>'SO 6779'!I14</f>
        <v>0</v>
      </c>
      <c r="E11" s="163">
        <f>'SO 6779'!S14</f>
        <v>0</v>
      </c>
      <c r="F11" s="163">
        <f>'SO 6779'!V14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70</v>
      </c>
      <c r="B12" s="162">
        <f>'SO 6779'!L25</f>
        <v>0</v>
      </c>
      <c r="C12" s="162">
        <f>'SO 6779'!M25</f>
        <v>0</v>
      </c>
      <c r="D12" s="162">
        <f>'SO 6779'!I25</f>
        <v>0</v>
      </c>
      <c r="E12" s="163">
        <f>'SO 6779'!S25</f>
        <v>0</v>
      </c>
      <c r="F12" s="163">
        <f>'SO 6779'!V25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71</v>
      </c>
      <c r="B13" s="162">
        <f>'SO 6779'!L29</f>
        <v>0</v>
      </c>
      <c r="C13" s="162">
        <f>'SO 6779'!M29</f>
        <v>0</v>
      </c>
      <c r="D13" s="162">
        <f>'SO 6779'!I29</f>
        <v>0</v>
      </c>
      <c r="E13" s="163">
        <f>'SO 6779'!S29</f>
        <v>0</v>
      </c>
      <c r="F13" s="163">
        <f>'SO 6779'!V29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2" t="s">
        <v>68</v>
      </c>
      <c r="B14" s="164">
        <f>'SO 6779'!L31</f>
        <v>0</v>
      </c>
      <c r="C14" s="164">
        <f>'SO 6779'!M31</f>
        <v>0</v>
      </c>
      <c r="D14" s="164">
        <f>'SO 6779'!I31</f>
        <v>0</v>
      </c>
      <c r="E14" s="165">
        <f>'SO 6779'!S31</f>
        <v>0</v>
      </c>
      <c r="F14" s="165">
        <f>'SO 6779'!V31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"/>
      <c r="B15" s="154"/>
      <c r="C15" s="154"/>
      <c r="D15" s="154"/>
      <c r="E15" s="153"/>
      <c r="F15" s="153"/>
    </row>
    <row r="16" spans="1:26">
      <c r="A16" s="2" t="s">
        <v>72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73</v>
      </c>
      <c r="B17" s="162">
        <f>'SO 6779'!L51</f>
        <v>0</v>
      </c>
      <c r="C17" s="162">
        <f>'SO 6779'!M51</f>
        <v>0</v>
      </c>
      <c r="D17" s="162">
        <f>'SO 6779'!I51</f>
        <v>0</v>
      </c>
      <c r="E17" s="163">
        <f>'SO 6779'!S51</f>
        <v>0.48</v>
      </c>
      <c r="F17" s="163">
        <f>'SO 6779'!V51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74</v>
      </c>
      <c r="B18" s="162">
        <f>'SO 6779'!L55</f>
        <v>0</v>
      </c>
      <c r="C18" s="162">
        <f>'SO 6779'!M55</f>
        <v>0</v>
      </c>
      <c r="D18" s="162">
        <f>'SO 6779'!I55</f>
        <v>0</v>
      </c>
      <c r="E18" s="163">
        <f>'SO 6779'!S55</f>
        <v>0</v>
      </c>
      <c r="F18" s="163">
        <f>'SO 6779'!V55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75</v>
      </c>
      <c r="B19" s="162">
        <f>'SO 6779'!L61</f>
        <v>0</v>
      </c>
      <c r="C19" s="162">
        <f>'SO 6779'!M61</f>
        <v>0</v>
      </c>
      <c r="D19" s="162">
        <f>'SO 6779'!I61</f>
        <v>0</v>
      </c>
      <c r="E19" s="163">
        <f>'SO 6779'!S61</f>
        <v>0</v>
      </c>
      <c r="F19" s="163">
        <f>'SO 6779'!V61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161" t="s">
        <v>76</v>
      </c>
      <c r="B20" s="162">
        <f>'SO 6779'!L65</f>
        <v>0</v>
      </c>
      <c r="C20" s="162">
        <f>'SO 6779'!M65</f>
        <v>0</v>
      </c>
      <c r="D20" s="162">
        <f>'SO 6779'!I65</f>
        <v>0</v>
      </c>
      <c r="E20" s="163">
        <f>'SO 6779'!S65</f>
        <v>0</v>
      </c>
      <c r="F20" s="163">
        <f>'SO 6779'!V65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2" t="s">
        <v>72</v>
      </c>
      <c r="B21" s="164">
        <f>'SO 6779'!L67</f>
        <v>0</v>
      </c>
      <c r="C21" s="164">
        <f>'SO 6779'!M67</f>
        <v>0</v>
      </c>
      <c r="D21" s="164">
        <f>'SO 6779'!I67</f>
        <v>0</v>
      </c>
      <c r="E21" s="165">
        <f>'SO 6779'!S67</f>
        <v>0.48</v>
      </c>
      <c r="F21" s="165">
        <f>'SO 6779'!V67</f>
        <v>0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>
      <c r="A22" s="1"/>
      <c r="B22" s="154"/>
      <c r="C22" s="154"/>
      <c r="D22" s="154"/>
      <c r="E22" s="153"/>
      <c r="F22" s="153"/>
    </row>
    <row r="23" spans="1:26">
      <c r="A23" s="2" t="s">
        <v>8</v>
      </c>
      <c r="B23" s="164"/>
      <c r="C23" s="162"/>
      <c r="D23" s="162"/>
      <c r="E23" s="163"/>
      <c r="F23" s="16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77</v>
      </c>
      <c r="B24" s="162">
        <f>'SO 6779'!L73</f>
        <v>0</v>
      </c>
      <c r="C24" s="162">
        <f>'SO 6779'!M73</f>
        <v>0</v>
      </c>
      <c r="D24" s="162">
        <f>'SO 6779'!I73</f>
        <v>0</v>
      </c>
      <c r="E24" s="163">
        <f>'SO 6779'!S73</f>
        <v>0</v>
      </c>
      <c r="F24" s="163">
        <f>'SO 6779'!V73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2" t="s">
        <v>8</v>
      </c>
      <c r="B25" s="164">
        <f>'SO 6779'!L75</f>
        <v>0</v>
      </c>
      <c r="C25" s="164">
        <f>'SO 6779'!M75</f>
        <v>0</v>
      </c>
      <c r="D25" s="164">
        <f>'SO 6779'!I75</f>
        <v>0</v>
      </c>
      <c r="E25" s="165">
        <f>'SO 6779'!S75</f>
        <v>0</v>
      </c>
      <c r="F25" s="165">
        <f>'SO 6779'!V75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"/>
      <c r="B26" s="154"/>
      <c r="C26" s="154"/>
      <c r="D26" s="154"/>
      <c r="E26" s="153"/>
      <c r="F26" s="153"/>
    </row>
    <row r="27" spans="1:26">
      <c r="A27" s="2" t="s">
        <v>78</v>
      </c>
      <c r="B27" s="164">
        <f>'SO 6779'!L76</f>
        <v>0</v>
      </c>
      <c r="C27" s="164">
        <f>'SO 6779'!M76</f>
        <v>0</v>
      </c>
      <c r="D27" s="164">
        <f>'SO 6779'!I76</f>
        <v>0</v>
      </c>
      <c r="E27" s="165">
        <f>'SO 6779'!S76</f>
        <v>0.48</v>
      </c>
      <c r="F27" s="165">
        <f>'SO 6779'!V76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54"/>
      <c r="C49" s="154"/>
      <c r="D49" s="154"/>
      <c r="E49" s="153"/>
      <c r="F49" s="153"/>
    </row>
    <row r="50" spans="1:6">
      <c r="A50" s="1"/>
      <c r="B50" s="154"/>
      <c r="C50" s="154"/>
      <c r="D50" s="154"/>
      <c r="E50" s="153"/>
      <c r="F50" s="153"/>
    </row>
    <row r="51" spans="1:6">
      <c r="A51" s="1"/>
      <c r="B51" s="154"/>
      <c r="C51" s="154"/>
      <c r="D51" s="154"/>
      <c r="E51" s="153"/>
      <c r="F51" s="153"/>
    </row>
    <row r="52" spans="1:6">
      <c r="A52" s="1"/>
      <c r="B52" s="154"/>
      <c r="C52" s="154"/>
      <c r="D52" s="154"/>
      <c r="E52" s="153"/>
      <c r="F52" s="153"/>
    </row>
    <row r="53" spans="1:6">
      <c r="A53" s="1"/>
      <c r="B53" s="154"/>
      <c r="C53" s="154"/>
      <c r="D53" s="154"/>
      <c r="E53" s="153"/>
      <c r="F53" s="153"/>
    </row>
    <row r="54" spans="1:6">
      <c r="A54" s="1"/>
      <c r="B54" s="154"/>
      <c r="C54" s="154"/>
      <c r="D54" s="154"/>
      <c r="E54" s="153"/>
      <c r="F54" s="153"/>
    </row>
    <row r="55" spans="1:6">
      <c r="A55" s="1"/>
      <c r="B55" s="154"/>
      <c r="C55" s="154"/>
      <c r="D55" s="154"/>
      <c r="E55" s="153"/>
      <c r="F55" s="153"/>
    </row>
    <row r="56" spans="1:6">
      <c r="A56" s="1"/>
      <c r="B56" s="154"/>
      <c r="C56" s="154"/>
      <c r="D56" s="154"/>
      <c r="E56" s="153"/>
      <c r="F56" s="153"/>
    </row>
    <row r="57" spans="1:6">
      <c r="A57" s="1"/>
      <c r="B57" s="154"/>
      <c r="C57" s="154"/>
      <c r="D57" s="154"/>
      <c r="E57" s="153"/>
      <c r="F57" s="153"/>
    </row>
    <row r="58" spans="1:6">
      <c r="A58" s="1"/>
      <c r="B58" s="154"/>
      <c r="C58" s="154"/>
      <c r="D58" s="154"/>
      <c r="E58" s="153"/>
      <c r="F58" s="153"/>
    </row>
    <row r="59" spans="1:6">
      <c r="A59" s="1"/>
      <c r="B59" s="154"/>
      <c r="C59" s="154"/>
      <c r="D59" s="154"/>
      <c r="E59" s="153"/>
      <c r="F59" s="153"/>
    </row>
    <row r="60" spans="1:6">
      <c r="A60" s="1"/>
      <c r="B60" s="154"/>
      <c r="C60" s="154"/>
      <c r="D60" s="154"/>
      <c r="E60" s="153"/>
      <c r="F60" s="153"/>
    </row>
    <row r="61" spans="1:6">
      <c r="A61" s="1"/>
      <c r="B61" s="154"/>
      <c r="C61" s="154"/>
      <c r="D61" s="154"/>
      <c r="E61" s="153"/>
      <c r="F61" s="153"/>
    </row>
    <row r="62" spans="1:6">
      <c r="A62" s="1"/>
      <c r="B62" s="154"/>
      <c r="C62" s="154"/>
      <c r="D62" s="154"/>
      <c r="E62" s="153"/>
      <c r="F62" s="153"/>
    </row>
    <row r="63" spans="1:6">
      <c r="A63" s="1"/>
      <c r="B63" s="154"/>
      <c r="C63" s="154"/>
      <c r="D63" s="154"/>
      <c r="E63" s="153"/>
      <c r="F63" s="153"/>
    </row>
    <row r="64" spans="1:6">
      <c r="A64" s="1"/>
      <c r="B64" s="154"/>
      <c r="C64" s="154"/>
      <c r="D64" s="154"/>
      <c r="E64" s="153"/>
      <c r="F64" s="153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76"/>
  <sheetViews>
    <sheetView workbookViewId="0">
      <pane ySplit="8" topLeftCell="A71" activePane="bottomLeft" state="frozen"/>
      <selection pane="bottomLeft" activeCell="A74" sqref="A74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23</v>
      </c>
      <c r="C1" s="169"/>
      <c r="D1" s="169"/>
      <c r="E1" s="169"/>
      <c r="F1" s="169"/>
      <c r="G1" s="169"/>
      <c r="H1" s="170"/>
      <c r="I1" s="172" t="s">
        <v>89</v>
      </c>
      <c r="J1" s="12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24</v>
      </c>
      <c r="C2" s="169"/>
      <c r="D2" s="169"/>
      <c r="E2" s="169"/>
      <c r="F2" s="169"/>
      <c r="G2" s="169"/>
      <c r="H2" s="170"/>
      <c r="I2" s="172" t="s">
        <v>18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25</v>
      </c>
      <c r="C3" s="169"/>
      <c r="D3" s="169"/>
      <c r="E3" s="169"/>
      <c r="F3" s="169"/>
      <c r="G3" s="169"/>
      <c r="H3" s="170"/>
      <c r="I3" s="172" t="s">
        <v>91</v>
      </c>
      <c r="J3" s="12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>
      <c r="A4" s="3"/>
      <c r="B4" s="5" t="s">
        <v>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79</v>
      </c>
      <c r="B8" s="175" t="s">
        <v>80</v>
      </c>
      <c r="C8" s="175" t="s">
        <v>81</v>
      </c>
      <c r="D8" s="175" t="s">
        <v>82</v>
      </c>
      <c r="E8" s="175" t="s">
        <v>83</v>
      </c>
      <c r="F8" s="175" t="s">
        <v>84</v>
      </c>
      <c r="G8" s="175" t="s">
        <v>57</v>
      </c>
      <c r="H8" s="175" t="s">
        <v>58</v>
      </c>
      <c r="I8" s="175" t="s">
        <v>85</v>
      </c>
      <c r="J8" s="175"/>
      <c r="K8" s="175"/>
      <c r="L8" s="175"/>
      <c r="M8" s="175"/>
      <c r="N8" s="175"/>
      <c r="O8" s="175"/>
      <c r="P8" s="175" t="s">
        <v>86</v>
      </c>
      <c r="Q8" s="167"/>
      <c r="R8" s="167"/>
      <c r="S8" s="175" t="s">
        <v>87</v>
      </c>
      <c r="T8" s="168"/>
      <c r="U8" s="168"/>
      <c r="V8" s="175" t="s">
        <v>88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68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69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93</v>
      </c>
      <c r="C11" s="186" t="s">
        <v>94</v>
      </c>
      <c r="D11" s="180" t="s">
        <v>95</v>
      </c>
      <c r="E11" s="180" t="s">
        <v>96</v>
      </c>
      <c r="F11" s="181">
        <v>248.1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7"/>
      <c r="Q11" s="187"/>
      <c r="R11" s="187"/>
      <c r="S11" s="188">
        <f>ROUND(F11*(P11),3)</f>
        <v>0</v>
      </c>
      <c r="T11" s="184"/>
      <c r="U11" s="184"/>
      <c r="V11" s="189"/>
      <c r="Z11">
        <v>0</v>
      </c>
    </row>
    <row r="12" spans="1:26" ht="24.95" customHeight="1">
      <c r="A12" s="185">
        <v>2</v>
      </c>
      <c r="B12" s="180" t="s">
        <v>93</v>
      </c>
      <c r="C12" s="186" t="s">
        <v>97</v>
      </c>
      <c r="D12" s="180" t="s">
        <v>98</v>
      </c>
      <c r="E12" s="180" t="s">
        <v>99</v>
      </c>
      <c r="F12" s="181">
        <v>5</v>
      </c>
      <c r="G12" s="182">
        <v>0</v>
      </c>
      <c r="H12" s="182">
        <v>0</v>
      </c>
      <c r="I12" s="182">
        <f>ROUND(F12*(G12+H12),2)</f>
        <v>0</v>
      </c>
      <c r="J12" s="180">
        <f>ROUND(F12*(N12),2)</f>
        <v>0</v>
      </c>
      <c r="K12" s="183">
        <f>ROUND(F12*(O12),2)</f>
        <v>0</v>
      </c>
      <c r="L12" s="183">
        <f>ROUND(F12*(G12),2)</f>
        <v>0</v>
      </c>
      <c r="M12" s="183">
        <f>ROUND(F12*(H12),2)</f>
        <v>0</v>
      </c>
      <c r="N12" s="183">
        <v>0</v>
      </c>
      <c r="O12" s="183"/>
      <c r="P12" s="187"/>
      <c r="Q12" s="187"/>
      <c r="R12" s="187"/>
      <c r="S12" s="188">
        <f>ROUND(F12*(P12),3)</f>
        <v>0</v>
      </c>
      <c r="T12" s="184"/>
      <c r="U12" s="184"/>
      <c r="V12" s="189"/>
      <c r="Z12">
        <v>0</v>
      </c>
    </row>
    <row r="13" spans="1:26" ht="24.95" customHeight="1">
      <c r="A13" s="185">
        <v>3</v>
      </c>
      <c r="B13" s="180" t="s">
        <v>93</v>
      </c>
      <c r="C13" s="186" t="s">
        <v>100</v>
      </c>
      <c r="D13" s="180" t="s">
        <v>101</v>
      </c>
      <c r="E13" s="180" t="s">
        <v>102</v>
      </c>
      <c r="F13" s="181">
        <v>5</v>
      </c>
      <c r="G13" s="182">
        <v>0</v>
      </c>
      <c r="H13" s="182">
        <v>0</v>
      </c>
      <c r="I13" s="182">
        <f>ROUND(F13*(G13+H13),2)</f>
        <v>0</v>
      </c>
      <c r="J13" s="180">
        <f>ROUND(F13*(N13),2)</f>
        <v>0</v>
      </c>
      <c r="K13" s="183">
        <f>ROUND(F13*(O13),2)</f>
        <v>0</v>
      </c>
      <c r="L13" s="183">
        <f>ROUND(F13*(G13),2)</f>
        <v>0</v>
      </c>
      <c r="M13" s="183">
        <f>ROUND(F13*(H13),2)</f>
        <v>0</v>
      </c>
      <c r="N13" s="183">
        <v>0</v>
      </c>
      <c r="O13" s="183"/>
      <c r="P13" s="187"/>
      <c r="Q13" s="187"/>
      <c r="R13" s="187"/>
      <c r="S13" s="188">
        <f>ROUND(F13*(P13),3)</f>
        <v>0</v>
      </c>
      <c r="T13" s="184"/>
      <c r="U13" s="184"/>
      <c r="V13" s="189"/>
      <c r="Z13">
        <v>0</v>
      </c>
    </row>
    <row r="14" spans="1:26">
      <c r="A14" s="161"/>
      <c r="B14" s="161"/>
      <c r="C14" s="179">
        <v>6</v>
      </c>
      <c r="D14" s="179" t="s">
        <v>69</v>
      </c>
      <c r="E14" s="161"/>
      <c r="F14" s="178"/>
      <c r="G14" s="164">
        <f>ROUND((SUM(L10:L13))/1,2)</f>
        <v>0</v>
      </c>
      <c r="H14" s="164">
        <f>ROUND((SUM(M10:M13))/1,2)</f>
        <v>0</v>
      </c>
      <c r="I14" s="164">
        <f>ROUND((SUM(I10:I13))/1,2)</f>
        <v>0</v>
      </c>
      <c r="J14" s="161"/>
      <c r="K14" s="161"/>
      <c r="L14" s="161">
        <f>ROUND((SUM(L10:L13))/1,2)</f>
        <v>0</v>
      </c>
      <c r="M14" s="161">
        <f>ROUND((SUM(M10:M13))/1,2)</f>
        <v>0</v>
      </c>
      <c r="N14" s="161"/>
      <c r="O14" s="161"/>
      <c r="P14" s="190"/>
      <c r="Q14" s="161"/>
      <c r="R14" s="161"/>
      <c r="S14" s="190">
        <f>ROUND((SUM(S10:S13))/1,2)</f>
        <v>0</v>
      </c>
      <c r="T14" s="158"/>
      <c r="U14" s="158"/>
      <c r="V14" s="2">
        <f>ROUND((SUM(V10:V13))/1,2)</f>
        <v>0</v>
      </c>
      <c r="W14" s="158"/>
      <c r="X14" s="158"/>
      <c r="Y14" s="158"/>
      <c r="Z14" s="158"/>
    </row>
    <row r="15" spans="1:26">
      <c r="A15" s="1"/>
      <c r="B15" s="1"/>
      <c r="C15" s="1"/>
      <c r="D15" s="1"/>
      <c r="E15" s="1"/>
      <c r="F15" s="174"/>
      <c r="G15" s="154"/>
      <c r="H15" s="154"/>
      <c r="I15" s="154"/>
      <c r="J15" s="1"/>
      <c r="K15" s="1"/>
      <c r="L15" s="1"/>
      <c r="M15" s="1"/>
      <c r="N15" s="1"/>
      <c r="O15" s="1"/>
      <c r="P15" s="1"/>
      <c r="Q15" s="1"/>
      <c r="R15" s="1"/>
      <c r="S15" s="1"/>
      <c r="V15" s="1"/>
    </row>
    <row r="16" spans="1:26">
      <c r="A16" s="161"/>
      <c r="B16" s="161"/>
      <c r="C16" s="179">
        <v>9</v>
      </c>
      <c r="D16" s="179" t="s">
        <v>70</v>
      </c>
      <c r="E16" s="161"/>
      <c r="F16" s="178"/>
      <c r="G16" s="162"/>
      <c r="H16" s="162"/>
      <c r="I16" s="162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58"/>
      <c r="U16" s="158"/>
      <c r="V16" s="161"/>
      <c r="W16" s="158"/>
      <c r="X16" s="158"/>
      <c r="Y16" s="158"/>
      <c r="Z16" s="158"/>
    </row>
    <row r="17" spans="1:26" ht="24.95" customHeight="1">
      <c r="A17" s="185">
        <v>4</v>
      </c>
      <c r="B17" s="180" t="s">
        <v>93</v>
      </c>
      <c r="C17" s="186" t="s">
        <v>103</v>
      </c>
      <c r="D17" s="180" t="s">
        <v>104</v>
      </c>
      <c r="E17" s="180" t="s">
        <v>105</v>
      </c>
      <c r="F17" s="181">
        <v>317.25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7"/>
      <c r="Q17" s="187"/>
      <c r="R17" s="187"/>
      <c r="S17" s="188">
        <f>ROUND(F17*(P17),3)</f>
        <v>0</v>
      </c>
      <c r="T17" s="184"/>
      <c r="U17" s="184"/>
      <c r="V17" s="189"/>
      <c r="Z17">
        <v>0</v>
      </c>
    </row>
    <row r="18" spans="1:26" ht="24.95" customHeight="1">
      <c r="A18" s="185">
        <v>5</v>
      </c>
      <c r="B18" s="180" t="s">
        <v>93</v>
      </c>
      <c r="C18" s="186" t="s">
        <v>106</v>
      </c>
      <c r="D18" s="180" t="s">
        <v>107</v>
      </c>
      <c r="E18" s="180" t="s">
        <v>108</v>
      </c>
      <c r="F18" s="181">
        <v>241.11</v>
      </c>
      <c r="G18" s="182">
        <v>0</v>
      </c>
      <c r="H18" s="182">
        <v>0</v>
      </c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7"/>
      <c r="Q18" s="187"/>
      <c r="R18" s="187"/>
      <c r="S18" s="188">
        <f>ROUND(F18*(P18),3)</f>
        <v>0</v>
      </c>
      <c r="T18" s="184"/>
      <c r="U18" s="184"/>
      <c r="V18" s="189"/>
      <c r="Z18">
        <v>0</v>
      </c>
    </row>
    <row r="19" spans="1:26" ht="24.95" customHeight="1">
      <c r="A19" s="185">
        <v>6</v>
      </c>
      <c r="B19" s="180" t="s">
        <v>109</v>
      </c>
      <c r="C19" s="186" t="s">
        <v>110</v>
      </c>
      <c r="D19" s="180" t="s">
        <v>111</v>
      </c>
      <c r="E19" s="180" t="s">
        <v>112</v>
      </c>
      <c r="F19" s="181">
        <v>1.786</v>
      </c>
      <c r="G19" s="182">
        <v>0</v>
      </c>
      <c r="H19" s="182">
        <v>0</v>
      </c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7"/>
      <c r="Q19" s="187"/>
      <c r="R19" s="187"/>
      <c r="S19" s="188">
        <f>ROUND(F19*(P19),3)</f>
        <v>0</v>
      </c>
      <c r="T19" s="184"/>
      <c r="U19" s="184"/>
      <c r="V19" s="189"/>
      <c r="Z19">
        <v>0</v>
      </c>
    </row>
    <row r="20" spans="1:26" ht="24.95" customHeight="1">
      <c r="A20" s="185">
        <v>7</v>
      </c>
      <c r="B20" s="180" t="s">
        <v>109</v>
      </c>
      <c r="C20" s="186" t="s">
        <v>113</v>
      </c>
      <c r="D20" s="180" t="s">
        <v>114</v>
      </c>
      <c r="E20" s="180" t="s">
        <v>112</v>
      </c>
      <c r="F20" s="181">
        <v>14.228</v>
      </c>
      <c r="G20" s="182">
        <v>0</v>
      </c>
      <c r="H20" s="182">
        <v>0</v>
      </c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7"/>
      <c r="Q20" s="187"/>
      <c r="R20" s="187"/>
      <c r="S20" s="188">
        <f>ROUND(F20*(P20),3)</f>
        <v>0</v>
      </c>
      <c r="T20" s="184"/>
      <c r="U20" s="184"/>
      <c r="V20" s="189"/>
      <c r="Z20">
        <v>0</v>
      </c>
    </row>
    <row r="21" spans="1:26" ht="24.95" customHeight="1">
      <c r="A21" s="185">
        <v>8</v>
      </c>
      <c r="B21" s="180" t="s">
        <v>109</v>
      </c>
      <c r="C21" s="186" t="s">
        <v>115</v>
      </c>
      <c r="D21" s="180" t="s">
        <v>116</v>
      </c>
      <c r="E21" s="180" t="s">
        <v>112</v>
      </c>
      <c r="F21" s="181">
        <v>1.786</v>
      </c>
      <c r="G21" s="182">
        <v>0</v>
      </c>
      <c r="H21" s="182">
        <v>0</v>
      </c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7"/>
      <c r="Q21" s="187"/>
      <c r="R21" s="187"/>
      <c r="S21" s="188">
        <f>ROUND(F21*(P21),3)</f>
        <v>0</v>
      </c>
      <c r="T21" s="184"/>
      <c r="U21" s="184"/>
      <c r="V21" s="189"/>
      <c r="Z21">
        <v>0</v>
      </c>
    </row>
    <row r="22" spans="1:26" ht="24.95" customHeight="1">
      <c r="A22" s="185">
        <v>9</v>
      </c>
      <c r="B22" s="180" t="s">
        <v>109</v>
      </c>
      <c r="C22" s="186" t="s">
        <v>117</v>
      </c>
      <c r="D22" s="180" t="s">
        <v>118</v>
      </c>
      <c r="E22" s="180" t="s">
        <v>112</v>
      </c>
      <c r="F22" s="181">
        <v>1.786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7"/>
      <c r="Q22" s="187"/>
      <c r="R22" s="187"/>
      <c r="S22" s="188">
        <f>ROUND(F22*(P22),3)</f>
        <v>0</v>
      </c>
      <c r="T22" s="184"/>
      <c r="U22" s="184"/>
      <c r="V22" s="189"/>
      <c r="Z22">
        <v>0</v>
      </c>
    </row>
    <row r="23" spans="1:26" ht="24.95" customHeight="1">
      <c r="A23" s="185">
        <v>10</v>
      </c>
      <c r="B23" s="180" t="s">
        <v>109</v>
      </c>
      <c r="C23" s="186" t="s">
        <v>119</v>
      </c>
      <c r="D23" s="180" t="s">
        <v>120</v>
      </c>
      <c r="E23" s="180" t="s">
        <v>112</v>
      </c>
      <c r="F23" s="181">
        <v>1.786</v>
      </c>
      <c r="G23" s="182">
        <v>0</v>
      </c>
      <c r="H23" s="182">
        <v>0</v>
      </c>
      <c r="I23" s="182">
        <f>ROUND(F23*(G23+H23),2)</f>
        <v>0</v>
      </c>
      <c r="J23" s="180">
        <f>ROUND(F23*(N23),2)</f>
        <v>0</v>
      </c>
      <c r="K23" s="183">
        <f>ROUND(F23*(O23),2)</f>
        <v>0</v>
      </c>
      <c r="L23" s="183">
        <f>ROUND(F23*(G23),2)</f>
        <v>0</v>
      </c>
      <c r="M23" s="183">
        <f>ROUND(F23*(H23),2)</f>
        <v>0</v>
      </c>
      <c r="N23" s="183">
        <v>0</v>
      </c>
      <c r="O23" s="183"/>
      <c r="P23" s="187"/>
      <c r="Q23" s="187"/>
      <c r="R23" s="187"/>
      <c r="S23" s="188">
        <f>ROUND(F23*(P23),3)</f>
        <v>0</v>
      </c>
      <c r="T23" s="184"/>
      <c r="U23" s="184"/>
      <c r="V23" s="189"/>
      <c r="Z23">
        <v>0</v>
      </c>
    </row>
    <row r="24" spans="1:26" ht="35.1" customHeight="1">
      <c r="A24" s="185">
        <v>11</v>
      </c>
      <c r="B24" s="180" t="s">
        <v>109</v>
      </c>
      <c r="C24" s="186" t="s">
        <v>121</v>
      </c>
      <c r="D24" s="180" t="s">
        <v>122</v>
      </c>
      <c r="E24" s="180" t="s">
        <v>112</v>
      </c>
      <c r="F24" s="181">
        <v>1.786</v>
      </c>
      <c r="G24" s="182">
        <v>0</v>
      </c>
      <c r="H24" s="182">
        <v>0</v>
      </c>
      <c r="I24" s="182">
        <f>ROUND(F24*(G24+H24),2)</f>
        <v>0</v>
      </c>
      <c r="J24" s="180">
        <f>ROUND(F24*(N24),2)</f>
        <v>0</v>
      </c>
      <c r="K24" s="183">
        <f>ROUND(F24*(O24),2)</f>
        <v>0</v>
      </c>
      <c r="L24" s="183">
        <f>ROUND(F24*(G24),2)</f>
        <v>0</v>
      </c>
      <c r="M24" s="183">
        <f>ROUND(F24*(H24),2)</f>
        <v>0</v>
      </c>
      <c r="N24" s="183">
        <v>0</v>
      </c>
      <c r="O24" s="183"/>
      <c r="P24" s="187"/>
      <c r="Q24" s="187"/>
      <c r="R24" s="187"/>
      <c r="S24" s="188">
        <f>ROUND(F24*(P24),3)</f>
        <v>0</v>
      </c>
      <c r="T24" s="184"/>
      <c r="U24" s="184"/>
      <c r="V24" s="189"/>
      <c r="Z24">
        <v>0</v>
      </c>
    </row>
    <row r="25" spans="1:26">
      <c r="A25" s="161"/>
      <c r="B25" s="161"/>
      <c r="C25" s="179">
        <v>9</v>
      </c>
      <c r="D25" s="179" t="s">
        <v>70</v>
      </c>
      <c r="E25" s="161"/>
      <c r="F25" s="178"/>
      <c r="G25" s="164">
        <f>ROUND((SUM(L16:L24))/1,2)</f>
        <v>0</v>
      </c>
      <c r="H25" s="164">
        <f>ROUND((SUM(M16:M24))/1,2)</f>
        <v>0</v>
      </c>
      <c r="I25" s="164">
        <f>ROUND((SUM(I16:I24))/1,2)</f>
        <v>0</v>
      </c>
      <c r="J25" s="161"/>
      <c r="K25" s="161"/>
      <c r="L25" s="161">
        <f>ROUND((SUM(L16:L24))/1,2)</f>
        <v>0</v>
      </c>
      <c r="M25" s="161">
        <f>ROUND((SUM(M16:M24))/1,2)</f>
        <v>0</v>
      </c>
      <c r="N25" s="161"/>
      <c r="O25" s="161"/>
      <c r="P25" s="190"/>
      <c r="Q25" s="161"/>
      <c r="R25" s="161"/>
      <c r="S25" s="190">
        <f>ROUND((SUM(S16:S24))/1,2)</f>
        <v>0</v>
      </c>
      <c r="T25" s="158"/>
      <c r="U25" s="158"/>
      <c r="V25" s="2">
        <f>ROUND((SUM(V16:V24))/1,2)</f>
        <v>0</v>
      </c>
      <c r="W25" s="158"/>
      <c r="X25" s="158"/>
      <c r="Y25" s="158"/>
      <c r="Z25" s="158"/>
    </row>
    <row r="26" spans="1:26">
      <c r="A26" s="1"/>
      <c r="B26" s="1"/>
      <c r="C26" s="1"/>
      <c r="D26" s="1"/>
      <c r="E26" s="1"/>
      <c r="F26" s="174"/>
      <c r="G26" s="154"/>
      <c r="H26" s="154"/>
      <c r="I26" s="154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>
      <c r="A27" s="161"/>
      <c r="B27" s="161"/>
      <c r="C27" s="179">
        <v>99</v>
      </c>
      <c r="D27" s="179" t="s">
        <v>71</v>
      </c>
      <c r="E27" s="161"/>
      <c r="F27" s="178"/>
      <c r="G27" s="162"/>
      <c r="H27" s="162"/>
      <c r="I27" s="162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58"/>
      <c r="U27" s="158"/>
      <c r="V27" s="161"/>
      <c r="W27" s="158"/>
      <c r="X27" s="158"/>
      <c r="Y27" s="158"/>
      <c r="Z27" s="158"/>
    </row>
    <row r="28" spans="1:26" ht="24.95" customHeight="1">
      <c r="A28" s="185">
        <v>12</v>
      </c>
      <c r="B28" s="180" t="s">
        <v>123</v>
      </c>
      <c r="C28" s="186" t="s">
        <v>124</v>
      </c>
      <c r="D28" s="180" t="s">
        <v>125</v>
      </c>
      <c r="E28" s="180" t="s">
        <v>112</v>
      </c>
      <c r="F28" s="181">
        <v>3.2410000000000001</v>
      </c>
      <c r="G28" s="182">
        <v>0</v>
      </c>
      <c r="H28" s="182">
        <v>0</v>
      </c>
      <c r="I28" s="182">
        <f>ROUND(F28*(G28+H28),2)</f>
        <v>0</v>
      </c>
      <c r="J28" s="180">
        <f>ROUND(F28*(N28),2)</f>
        <v>0</v>
      </c>
      <c r="K28" s="183">
        <f>ROUND(F28*(O28),2)</f>
        <v>0</v>
      </c>
      <c r="L28" s="183">
        <f>ROUND(F28*(G28),2)</f>
        <v>0</v>
      </c>
      <c r="M28" s="183">
        <f>ROUND(F28*(H28),2)</f>
        <v>0</v>
      </c>
      <c r="N28" s="183">
        <v>0</v>
      </c>
      <c r="O28" s="183"/>
      <c r="P28" s="187"/>
      <c r="Q28" s="187"/>
      <c r="R28" s="187"/>
      <c r="S28" s="188">
        <f>ROUND(F28*(P28),3)</f>
        <v>0</v>
      </c>
      <c r="T28" s="184"/>
      <c r="U28" s="184"/>
      <c r="V28" s="189"/>
      <c r="Z28">
        <v>0</v>
      </c>
    </row>
    <row r="29" spans="1:26">
      <c r="A29" s="161"/>
      <c r="B29" s="161"/>
      <c r="C29" s="179">
        <v>99</v>
      </c>
      <c r="D29" s="179" t="s">
        <v>71</v>
      </c>
      <c r="E29" s="161"/>
      <c r="F29" s="178"/>
      <c r="G29" s="164">
        <f>ROUND((SUM(L27:L28))/1,2)</f>
        <v>0</v>
      </c>
      <c r="H29" s="164">
        <f>ROUND((SUM(M27:M28))/1,2)</f>
        <v>0</v>
      </c>
      <c r="I29" s="164">
        <f>ROUND((SUM(I27:I28))/1,2)</f>
        <v>0</v>
      </c>
      <c r="J29" s="161"/>
      <c r="K29" s="161"/>
      <c r="L29" s="161">
        <f>ROUND((SUM(L27:L28))/1,2)</f>
        <v>0</v>
      </c>
      <c r="M29" s="161">
        <f>ROUND((SUM(M27:M28))/1,2)</f>
        <v>0</v>
      </c>
      <c r="N29" s="161"/>
      <c r="O29" s="161"/>
      <c r="P29" s="190"/>
      <c r="Q29" s="161"/>
      <c r="R29" s="161"/>
      <c r="S29" s="190">
        <f>ROUND((SUM(S27:S28))/1,2)</f>
        <v>0</v>
      </c>
      <c r="T29" s="158"/>
      <c r="U29" s="158"/>
      <c r="V29" s="2">
        <f>ROUND((SUM(V27:V28))/1,2)</f>
        <v>0</v>
      </c>
      <c r="W29" s="158"/>
      <c r="X29" s="158"/>
      <c r="Y29" s="158"/>
      <c r="Z29" s="158"/>
    </row>
    <row r="30" spans="1:26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61"/>
      <c r="B31" s="161"/>
      <c r="C31" s="161"/>
      <c r="D31" s="2" t="s">
        <v>68</v>
      </c>
      <c r="E31" s="161"/>
      <c r="F31" s="178"/>
      <c r="G31" s="164">
        <f>ROUND((SUM(L9:L30))/2,2)</f>
        <v>0</v>
      </c>
      <c r="H31" s="164">
        <f>ROUND((SUM(M9:M30))/2,2)</f>
        <v>0</v>
      </c>
      <c r="I31" s="164">
        <f>ROUND((SUM(I9:I30))/2,2)</f>
        <v>0</v>
      </c>
      <c r="J31" s="162"/>
      <c r="K31" s="161"/>
      <c r="L31" s="162">
        <f>ROUND((SUM(L9:L30))/2,2)</f>
        <v>0</v>
      </c>
      <c r="M31" s="162">
        <f>ROUND((SUM(M9:M30))/2,2)</f>
        <v>0</v>
      </c>
      <c r="N31" s="161"/>
      <c r="O31" s="161"/>
      <c r="P31" s="190"/>
      <c r="Q31" s="161"/>
      <c r="R31" s="161"/>
      <c r="S31" s="190">
        <f>ROUND((SUM(S9:S30))/2,2)</f>
        <v>0</v>
      </c>
      <c r="T31" s="158"/>
      <c r="U31" s="158"/>
      <c r="V31" s="2">
        <f>ROUND((SUM(V9:V30))/2,2)</f>
        <v>0</v>
      </c>
    </row>
    <row r="32" spans="1:26">
      <c r="A32" s="1"/>
      <c r="B32" s="1"/>
      <c r="C32" s="1"/>
      <c r="D32" s="1"/>
      <c r="E32" s="1"/>
      <c r="F32" s="174"/>
      <c r="G32" s="154"/>
      <c r="H32" s="154"/>
      <c r="I32" s="154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>
      <c r="A33" s="161"/>
      <c r="B33" s="161"/>
      <c r="C33" s="161"/>
      <c r="D33" s="2" t="s">
        <v>72</v>
      </c>
      <c r="E33" s="161"/>
      <c r="F33" s="178"/>
      <c r="G33" s="162"/>
      <c r="H33" s="162"/>
      <c r="I33" s="162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58"/>
      <c r="U33" s="158"/>
      <c r="V33" s="161"/>
      <c r="W33" s="158"/>
      <c r="X33" s="158"/>
      <c r="Y33" s="158"/>
      <c r="Z33" s="158"/>
    </row>
    <row r="34" spans="1:26">
      <c r="A34" s="161"/>
      <c r="B34" s="161"/>
      <c r="C34" s="179">
        <v>712</v>
      </c>
      <c r="D34" s="179" t="s">
        <v>73</v>
      </c>
      <c r="E34" s="161"/>
      <c r="F34" s="178"/>
      <c r="G34" s="162"/>
      <c r="H34" s="162"/>
      <c r="I34" s="162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58"/>
      <c r="U34" s="158"/>
      <c r="V34" s="161"/>
      <c r="W34" s="158"/>
      <c r="X34" s="158"/>
      <c r="Y34" s="158"/>
      <c r="Z34" s="158"/>
    </row>
    <row r="35" spans="1:26" ht="24.95" customHeight="1">
      <c r="A35" s="185">
        <v>13</v>
      </c>
      <c r="B35" s="180" t="s">
        <v>93</v>
      </c>
      <c r="C35" s="186" t="s">
        <v>126</v>
      </c>
      <c r="D35" s="180" t="s">
        <v>127</v>
      </c>
      <c r="E35" s="180" t="s">
        <v>96</v>
      </c>
      <c r="F35" s="181">
        <v>74</v>
      </c>
      <c r="G35" s="182">
        <v>0</v>
      </c>
      <c r="H35" s="182">
        <v>0</v>
      </c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7"/>
      <c r="Q35" s="187"/>
      <c r="R35" s="187"/>
      <c r="S35" s="188">
        <f>ROUND(F35*(P35),3)</f>
        <v>0</v>
      </c>
      <c r="T35" s="184"/>
      <c r="U35" s="184"/>
      <c r="V35" s="189"/>
      <c r="Z35">
        <v>0</v>
      </c>
    </row>
    <row r="36" spans="1:26" ht="35.1" customHeight="1">
      <c r="A36" s="185">
        <v>14</v>
      </c>
      <c r="B36" s="180" t="s">
        <v>93</v>
      </c>
      <c r="C36" s="186" t="s">
        <v>128</v>
      </c>
      <c r="D36" s="180" t="s">
        <v>129</v>
      </c>
      <c r="E36" s="180" t="s">
        <v>102</v>
      </c>
      <c r="F36" s="181">
        <v>168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7"/>
      <c r="Q36" s="187"/>
      <c r="R36" s="187"/>
      <c r="S36" s="188">
        <f>ROUND(F36*(P36),3)</f>
        <v>0</v>
      </c>
      <c r="T36" s="184"/>
      <c r="U36" s="184"/>
      <c r="V36" s="189"/>
      <c r="Z36">
        <v>0</v>
      </c>
    </row>
    <row r="37" spans="1:26" ht="24.95" customHeight="1">
      <c r="A37" s="185">
        <v>15</v>
      </c>
      <c r="B37" s="180" t="s">
        <v>93</v>
      </c>
      <c r="C37" s="186" t="s">
        <v>130</v>
      </c>
      <c r="D37" s="180" t="s">
        <v>131</v>
      </c>
      <c r="E37" s="180" t="s">
        <v>132</v>
      </c>
      <c r="F37" s="181">
        <v>1</v>
      </c>
      <c r="G37" s="182">
        <v>0</v>
      </c>
      <c r="H37" s="182">
        <v>0</v>
      </c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7"/>
      <c r="Q37" s="187"/>
      <c r="R37" s="187"/>
      <c r="S37" s="188">
        <f>ROUND(F37*(P37),3)</f>
        <v>0</v>
      </c>
      <c r="T37" s="184"/>
      <c r="U37" s="184"/>
      <c r="V37" s="189"/>
      <c r="Z37">
        <v>0</v>
      </c>
    </row>
    <row r="38" spans="1:26" ht="35.1" customHeight="1">
      <c r="A38" s="185">
        <v>16</v>
      </c>
      <c r="B38" s="180" t="s">
        <v>133</v>
      </c>
      <c r="C38" s="186" t="s">
        <v>134</v>
      </c>
      <c r="D38" s="180" t="s">
        <v>135</v>
      </c>
      <c r="E38" s="180" t="s">
        <v>105</v>
      </c>
      <c r="F38" s="181">
        <v>317.25</v>
      </c>
      <c r="G38" s="182">
        <v>0</v>
      </c>
      <c r="H38" s="182">
        <v>0</v>
      </c>
      <c r="I38" s="182">
        <f>ROUND(F38*(G38+H38),2)</f>
        <v>0</v>
      </c>
      <c r="J38" s="180">
        <f>ROUND(F38*(N38),2)</f>
        <v>0</v>
      </c>
      <c r="K38" s="183">
        <f>ROUND(F38*(O38),2)</f>
        <v>0</v>
      </c>
      <c r="L38" s="183">
        <f>ROUND(F38*(G38),2)</f>
        <v>0</v>
      </c>
      <c r="M38" s="183">
        <f>ROUND(F38*(H38),2)</f>
        <v>0</v>
      </c>
      <c r="N38" s="183">
        <v>0</v>
      </c>
      <c r="O38" s="183"/>
      <c r="P38" s="189">
        <v>9.0000000000000006E-5</v>
      </c>
      <c r="Q38" s="187"/>
      <c r="R38" s="187">
        <v>9.0000000000000006E-5</v>
      </c>
      <c r="S38" s="188">
        <f>ROUND(F38*(P38),3)</f>
        <v>2.9000000000000001E-2</v>
      </c>
      <c r="T38" s="184"/>
      <c r="U38" s="184"/>
      <c r="V38" s="189"/>
      <c r="Z38">
        <v>0</v>
      </c>
    </row>
    <row r="39" spans="1:26" ht="24.95" customHeight="1">
      <c r="A39" s="185">
        <v>17</v>
      </c>
      <c r="B39" s="191" t="s">
        <v>136</v>
      </c>
      <c r="C39" s="196" t="s">
        <v>137</v>
      </c>
      <c r="D39" s="191" t="s">
        <v>138</v>
      </c>
      <c r="E39" s="191" t="s">
        <v>139</v>
      </c>
      <c r="F39" s="192">
        <v>380.7</v>
      </c>
      <c r="G39" s="193">
        <v>0</v>
      </c>
      <c r="H39" s="193">
        <v>0</v>
      </c>
      <c r="I39" s="193">
        <f>ROUND(F39*(G39+H39),2)</f>
        <v>0</v>
      </c>
      <c r="J39" s="191">
        <f>ROUND(F39*(N39),2)</f>
        <v>0</v>
      </c>
      <c r="K39" s="194">
        <f>ROUND(F39*(O39),2)</f>
        <v>0</v>
      </c>
      <c r="L39" s="194">
        <f>ROUND(F39*(G39),2)</f>
        <v>0</v>
      </c>
      <c r="M39" s="194">
        <f>ROUND(F39*(H39),2)</f>
        <v>0</v>
      </c>
      <c r="N39" s="194">
        <v>0</v>
      </c>
      <c r="O39" s="194"/>
      <c r="P39" s="197"/>
      <c r="Q39" s="197"/>
      <c r="R39" s="197"/>
      <c r="S39" s="198">
        <f>ROUND(F39*(P39),3)</f>
        <v>0</v>
      </c>
      <c r="T39" s="195"/>
      <c r="U39" s="195"/>
      <c r="V39" s="199"/>
      <c r="Z39">
        <v>0</v>
      </c>
    </row>
    <row r="40" spans="1:26" ht="24.95" customHeight="1">
      <c r="A40" s="185">
        <v>18</v>
      </c>
      <c r="B40" s="180" t="s">
        <v>133</v>
      </c>
      <c r="C40" s="186" t="s">
        <v>140</v>
      </c>
      <c r="D40" s="180" t="s">
        <v>141</v>
      </c>
      <c r="E40" s="180" t="s">
        <v>142</v>
      </c>
      <c r="F40" s="181">
        <v>1686.25</v>
      </c>
      <c r="G40" s="182">
        <v>0</v>
      </c>
      <c r="H40" s="182">
        <v>0</v>
      </c>
      <c r="I40" s="182">
        <f>ROUND(F40*(G40+H40),2)</f>
        <v>0</v>
      </c>
      <c r="J40" s="180">
        <f>ROUND(F40*(N40),2)</f>
        <v>0</v>
      </c>
      <c r="K40" s="183">
        <f>ROUND(F40*(O40),2)</f>
        <v>0</v>
      </c>
      <c r="L40" s="183">
        <f>ROUND(F40*(G40),2)</f>
        <v>0</v>
      </c>
      <c r="M40" s="183">
        <f>ROUND(F40*(H40),2)</f>
        <v>0</v>
      </c>
      <c r="N40" s="183">
        <v>0</v>
      </c>
      <c r="O40" s="183"/>
      <c r="P40" s="187"/>
      <c r="Q40" s="187"/>
      <c r="R40" s="187"/>
      <c r="S40" s="188">
        <f>ROUND(F40*(P40),3)</f>
        <v>0</v>
      </c>
      <c r="T40" s="184"/>
      <c r="U40" s="184"/>
      <c r="V40" s="189"/>
      <c r="Z40">
        <v>0</v>
      </c>
    </row>
    <row r="41" spans="1:26" ht="24.95" customHeight="1">
      <c r="A41" s="185">
        <v>19</v>
      </c>
      <c r="B41" s="191" t="s">
        <v>143</v>
      </c>
      <c r="C41" s="196" t="s">
        <v>144</v>
      </c>
      <c r="D41" s="191" t="s">
        <v>145</v>
      </c>
      <c r="E41" s="191" t="s">
        <v>142</v>
      </c>
      <c r="F41" s="192">
        <v>1686.25</v>
      </c>
      <c r="G41" s="193">
        <v>0</v>
      </c>
      <c r="H41" s="193">
        <v>0</v>
      </c>
      <c r="I41" s="193">
        <f>ROUND(F41*(G41+H41),2)</f>
        <v>0</v>
      </c>
      <c r="J41" s="191">
        <f>ROUND(F41*(N41),2)</f>
        <v>0</v>
      </c>
      <c r="K41" s="194">
        <f>ROUND(F41*(O41),2)</f>
        <v>0</v>
      </c>
      <c r="L41" s="194">
        <f>ROUND(F41*(G41),2)</f>
        <v>0</v>
      </c>
      <c r="M41" s="194">
        <f>ROUND(F41*(H41),2)</f>
        <v>0</v>
      </c>
      <c r="N41" s="194">
        <v>0</v>
      </c>
      <c r="O41" s="194"/>
      <c r="P41" s="199">
        <v>2.5999999999999998E-4</v>
      </c>
      <c r="Q41" s="197"/>
      <c r="R41" s="197">
        <v>2.5999999999999998E-4</v>
      </c>
      <c r="S41" s="198">
        <f>ROUND(F41*(P41),3)</f>
        <v>0.438</v>
      </c>
      <c r="T41" s="195"/>
      <c r="U41" s="195"/>
      <c r="V41" s="199"/>
      <c r="Z41">
        <v>0</v>
      </c>
    </row>
    <row r="42" spans="1:26" ht="24.95" customHeight="1">
      <c r="A42" s="185">
        <v>20</v>
      </c>
      <c r="B42" s="180" t="s">
        <v>133</v>
      </c>
      <c r="C42" s="186" t="s">
        <v>146</v>
      </c>
      <c r="D42" s="180" t="s">
        <v>147</v>
      </c>
      <c r="E42" s="180" t="s">
        <v>105</v>
      </c>
      <c r="F42" s="181">
        <v>317.25</v>
      </c>
      <c r="G42" s="182">
        <v>0</v>
      </c>
      <c r="H42" s="182">
        <v>0</v>
      </c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7"/>
      <c r="Q42" s="187"/>
      <c r="R42" s="187"/>
      <c r="S42" s="188">
        <f>ROUND(F42*(P42),3)</f>
        <v>0</v>
      </c>
      <c r="T42" s="184"/>
      <c r="U42" s="184"/>
      <c r="V42" s="189"/>
      <c r="Z42">
        <v>0</v>
      </c>
    </row>
    <row r="43" spans="1:26" ht="24.95" customHeight="1">
      <c r="A43" s="185">
        <v>21</v>
      </c>
      <c r="B43" s="191" t="s">
        <v>136</v>
      </c>
      <c r="C43" s="196" t="s">
        <v>148</v>
      </c>
      <c r="D43" s="191" t="s">
        <v>149</v>
      </c>
      <c r="E43" s="191" t="s">
        <v>139</v>
      </c>
      <c r="F43" s="192">
        <v>380.7</v>
      </c>
      <c r="G43" s="193">
        <v>0</v>
      </c>
      <c r="H43" s="193">
        <v>0</v>
      </c>
      <c r="I43" s="193">
        <f>ROUND(F43*(G43+H43),2)</f>
        <v>0</v>
      </c>
      <c r="J43" s="191">
        <f>ROUND(F43*(N43),2)</f>
        <v>0</v>
      </c>
      <c r="K43" s="194">
        <f>ROUND(F43*(O43),2)</f>
        <v>0</v>
      </c>
      <c r="L43" s="194">
        <f>ROUND(F43*(G43),2)</f>
        <v>0</v>
      </c>
      <c r="M43" s="194">
        <f>ROUND(F43*(H43),2)</f>
        <v>0</v>
      </c>
      <c r="N43" s="194">
        <v>0</v>
      </c>
      <c r="O43" s="194"/>
      <c r="P43" s="197"/>
      <c r="Q43" s="197"/>
      <c r="R43" s="197"/>
      <c r="S43" s="198">
        <f>ROUND(F43*(P43),3)</f>
        <v>0</v>
      </c>
      <c r="T43" s="195"/>
      <c r="U43" s="195"/>
      <c r="V43" s="199"/>
      <c r="Z43">
        <v>0</v>
      </c>
    </row>
    <row r="44" spans="1:26" ht="23.25">
      <c r="A44" s="185">
        <v>22</v>
      </c>
      <c r="B44" s="180" t="s">
        <v>133</v>
      </c>
      <c r="C44" s="186" t="s">
        <v>150</v>
      </c>
      <c r="D44" s="180" t="s">
        <v>151</v>
      </c>
      <c r="E44" s="180" t="s">
        <v>152</v>
      </c>
      <c r="F44" s="181">
        <v>157.80000000000001</v>
      </c>
      <c r="G44" s="182">
        <v>0</v>
      </c>
      <c r="H44" s="182">
        <v>0</v>
      </c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9">
        <v>2.0000000000000002E-5</v>
      </c>
      <c r="Q44" s="187"/>
      <c r="R44" s="187">
        <v>2.0000000000000002E-5</v>
      </c>
      <c r="S44" s="188">
        <f>ROUND(F44*(P44),3)</f>
        <v>3.0000000000000001E-3</v>
      </c>
      <c r="T44" s="184"/>
      <c r="U44" s="184"/>
      <c r="V44" s="189"/>
      <c r="Z44">
        <v>0</v>
      </c>
    </row>
    <row r="45" spans="1:26" ht="35.1" customHeight="1">
      <c r="A45" s="185">
        <v>23</v>
      </c>
      <c r="B45" s="180" t="s">
        <v>93</v>
      </c>
      <c r="C45" s="186" t="s">
        <v>153</v>
      </c>
      <c r="D45" s="180" t="s">
        <v>154</v>
      </c>
      <c r="E45" s="180" t="s">
        <v>96</v>
      </c>
      <c r="F45" s="181">
        <v>27.8</v>
      </c>
      <c r="G45" s="182">
        <v>0</v>
      </c>
      <c r="H45" s="182">
        <v>0</v>
      </c>
      <c r="I45" s="182">
        <f>ROUND(F45*(G45+H45),2)</f>
        <v>0</v>
      </c>
      <c r="J45" s="180">
        <f>ROUND(F45*(N45),2)</f>
        <v>0</v>
      </c>
      <c r="K45" s="183">
        <f>ROUND(F45*(O45),2)</f>
        <v>0</v>
      </c>
      <c r="L45" s="183">
        <f>ROUND(F45*(G45),2)</f>
        <v>0</v>
      </c>
      <c r="M45" s="183">
        <f>ROUND(F45*(H45),2)</f>
        <v>0</v>
      </c>
      <c r="N45" s="183">
        <v>0</v>
      </c>
      <c r="O45" s="183"/>
      <c r="P45" s="187"/>
      <c r="Q45" s="187"/>
      <c r="R45" s="187"/>
      <c r="S45" s="188">
        <f>ROUND(F45*(P45),3)</f>
        <v>0</v>
      </c>
      <c r="T45" s="184"/>
      <c r="U45" s="184"/>
      <c r="V45" s="189"/>
      <c r="Z45">
        <v>0</v>
      </c>
    </row>
    <row r="46" spans="1:26" ht="24.95" customHeight="1">
      <c r="A46" s="185">
        <v>24</v>
      </c>
      <c r="B46" s="180" t="s">
        <v>93</v>
      </c>
      <c r="C46" s="186" t="s">
        <v>155</v>
      </c>
      <c r="D46" s="180" t="s">
        <v>156</v>
      </c>
      <c r="E46" s="180" t="s">
        <v>152</v>
      </c>
      <c r="F46" s="181">
        <v>74</v>
      </c>
      <c r="G46" s="182">
        <v>0</v>
      </c>
      <c r="H46" s="182">
        <v>0</v>
      </c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7"/>
      <c r="Q46" s="187"/>
      <c r="R46" s="187"/>
      <c r="S46" s="188">
        <f>ROUND(F46*(P46),3)</f>
        <v>0</v>
      </c>
      <c r="T46" s="184"/>
      <c r="U46" s="184"/>
      <c r="V46" s="189"/>
      <c r="Z46">
        <v>0</v>
      </c>
    </row>
    <row r="47" spans="1:26" ht="24.95" customHeight="1">
      <c r="A47" s="185">
        <v>25</v>
      </c>
      <c r="B47" s="191" t="s">
        <v>157</v>
      </c>
      <c r="C47" s="196" t="s">
        <v>158</v>
      </c>
      <c r="D47" s="191" t="s">
        <v>159</v>
      </c>
      <c r="E47" s="191" t="s">
        <v>139</v>
      </c>
      <c r="F47" s="192">
        <v>41.459000000000003</v>
      </c>
      <c r="G47" s="193">
        <v>0</v>
      </c>
      <c r="H47" s="193">
        <v>0</v>
      </c>
      <c r="I47" s="193">
        <f>ROUND(F47*(G47+H47),2)</f>
        <v>0</v>
      </c>
      <c r="J47" s="191">
        <f>ROUND(F47*(N47),2)</f>
        <v>0</v>
      </c>
      <c r="K47" s="194">
        <f>ROUND(F47*(O47),2)</f>
        <v>0</v>
      </c>
      <c r="L47" s="194">
        <f>ROUND(F47*(G47),2)</f>
        <v>0</v>
      </c>
      <c r="M47" s="194">
        <f>ROUND(F47*(H47),2)</f>
        <v>0</v>
      </c>
      <c r="N47" s="194">
        <v>0</v>
      </c>
      <c r="O47" s="194"/>
      <c r="P47" s="197"/>
      <c r="Q47" s="197"/>
      <c r="R47" s="197"/>
      <c r="S47" s="198">
        <f>ROUND(F47*(P47),3)</f>
        <v>0</v>
      </c>
      <c r="T47" s="195"/>
      <c r="U47" s="195"/>
      <c r="V47" s="199"/>
      <c r="Z47">
        <v>0</v>
      </c>
    </row>
    <row r="48" spans="1:26" ht="24.95" customHeight="1">
      <c r="A48" s="185">
        <v>26</v>
      </c>
      <c r="B48" s="180" t="s">
        <v>133</v>
      </c>
      <c r="C48" s="186" t="s">
        <v>160</v>
      </c>
      <c r="D48" s="180" t="s">
        <v>161</v>
      </c>
      <c r="E48" s="180" t="s">
        <v>142</v>
      </c>
      <c r="F48" s="181">
        <v>27</v>
      </c>
      <c r="G48" s="182">
        <v>0</v>
      </c>
      <c r="H48" s="182">
        <v>0</v>
      </c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9">
        <v>2.4000000000000001E-4</v>
      </c>
      <c r="Q48" s="187"/>
      <c r="R48" s="187">
        <v>2.4000000000000001E-4</v>
      </c>
      <c r="S48" s="188">
        <f>ROUND(F48*(P48),3)</f>
        <v>6.0000000000000001E-3</v>
      </c>
      <c r="T48" s="184"/>
      <c r="U48" s="184"/>
      <c r="V48" s="189"/>
      <c r="Z48">
        <v>0</v>
      </c>
    </row>
    <row r="49" spans="1:26" ht="24.95" customHeight="1">
      <c r="A49" s="185">
        <v>27</v>
      </c>
      <c r="B49" s="180" t="s">
        <v>162</v>
      </c>
      <c r="C49" s="186" t="s">
        <v>163</v>
      </c>
      <c r="D49" s="180" t="s">
        <v>164</v>
      </c>
      <c r="E49" s="180" t="s">
        <v>105</v>
      </c>
      <c r="F49" s="181">
        <v>317.25</v>
      </c>
      <c r="G49" s="182">
        <v>0</v>
      </c>
      <c r="H49" s="182">
        <v>0</v>
      </c>
      <c r="I49" s="182">
        <f>ROUND(F49*(G49+H49),2)</f>
        <v>0</v>
      </c>
      <c r="J49" s="180">
        <f>ROUND(F49*(N49),2)</f>
        <v>0</v>
      </c>
      <c r="K49" s="183">
        <f>ROUND(F49*(O49),2)</f>
        <v>0</v>
      </c>
      <c r="L49" s="183">
        <f>ROUND(F49*(G49),2)</f>
        <v>0</v>
      </c>
      <c r="M49" s="183">
        <f>ROUND(F49*(H49),2)</f>
        <v>0</v>
      </c>
      <c r="N49" s="183">
        <v>0</v>
      </c>
      <c r="O49" s="183"/>
      <c r="P49" s="187"/>
      <c r="Q49" s="187"/>
      <c r="R49" s="187"/>
      <c r="S49" s="188">
        <f>ROUND(F49*(P49),3)</f>
        <v>0</v>
      </c>
      <c r="T49" s="184"/>
      <c r="U49" s="184"/>
      <c r="V49" s="189"/>
      <c r="Z49">
        <v>0</v>
      </c>
    </row>
    <row r="50" spans="1:26" ht="24.95" customHeight="1">
      <c r="A50" s="185">
        <v>28</v>
      </c>
      <c r="B50" s="180" t="s">
        <v>133</v>
      </c>
      <c r="C50" s="186" t="s">
        <v>165</v>
      </c>
      <c r="D50" s="180" t="s">
        <v>166</v>
      </c>
      <c r="E50" s="180" t="s">
        <v>167</v>
      </c>
      <c r="F50" s="181">
        <v>7.0000000000000009</v>
      </c>
      <c r="G50" s="182">
        <v>0</v>
      </c>
      <c r="H50" s="182">
        <v>0</v>
      </c>
      <c r="I50" s="182">
        <f>ROUND(F50*(G50+H50),2)</f>
        <v>0</v>
      </c>
      <c r="J50" s="180">
        <f>ROUND(F50*(N50),2)</f>
        <v>0</v>
      </c>
      <c r="K50" s="183">
        <f>ROUND(F50*(O50),2)</f>
        <v>0</v>
      </c>
      <c r="L50" s="183">
        <f>ROUND(F50*(G50),2)</f>
        <v>0</v>
      </c>
      <c r="M50" s="183">
        <f>ROUND(F50*(H50),2)</f>
        <v>0</v>
      </c>
      <c r="N50" s="183">
        <v>0</v>
      </c>
      <c r="O50" s="183"/>
      <c r="P50" s="187"/>
      <c r="Q50" s="187"/>
      <c r="R50" s="187"/>
      <c r="S50" s="188">
        <f>ROUND(F50*(P50),3)</f>
        <v>0</v>
      </c>
      <c r="T50" s="184"/>
      <c r="U50" s="184"/>
      <c r="V50" s="189"/>
      <c r="Z50">
        <v>0</v>
      </c>
    </row>
    <row r="51" spans="1:26">
      <c r="A51" s="161"/>
      <c r="B51" s="161"/>
      <c r="C51" s="179">
        <v>712</v>
      </c>
      <c r="D51" s="179" t="s">
        <v>73</v>
      </c>
      <c r="E51" s="161"/>
      <c r="F51" s="178"/>
      <c r="G51" s="164">
        <f>ROUND((SUM(L34:L50))/1,2)</f>
        <v>0</v>
      </c>
      <c r="H51" s="164">
        <f>ROUND((SUM(M34:M50))/1,2)</f>
        <v>0</v>
      </c>
      <c r="I51" s="164">
        <f>ROUND((SUM(I34:I50))/1,2)</f>
        <v>0</v>
      </c>
      <c r="J51" s="161"/>
      <c r="K51" s="161"/>
      <c r="L51" s="161">
        <f>ROUND((SUM(L34:L50))/1,2)</f>
        <v>0</v>
      </c>
      <c r="M51" s="161">
        <f>ROUND((SUM(M34:M50))/1,2)</f>
        <v>0</v>
      </c>
      <c r="N51" s="161"/>
      <c r="O51" s="161"/>
      <c r="P51" s="190"/>
      <c r="Q51" s="161"/>
      <c r="R51" s="161"/>
      <c r="S51" s="190">
        <f>ROUND((SUM(S34:S50))/1,2)</f>
        <v>0.48</v>
      </c>
      <c r="T51" s="158"/>
      <c r="U51" s="158"/>
      <c r="V51" s="2">
        <f>ROUND((SUM(V34:V50))/1,2)</f>
        <v>0</v>
      </c>
      <c r="W51" s="158"/>
      <c r="X51" s="158"/>
      <c r="Y51" s="158"/>
      <c r="Z51" s="158"/>
    </row>
    <row r="52" spans="1:26">
      <c r="A52" s="1"/>
      <c r="B52" s="1"/>
      <c r="C52" s="1"/>
      <c r="D52" s="1"/>
      <c r="E52" s="1"/>
      <c r="F52" s="174"/>
      <c r="G52" s="154"/>
      <c r="H52" s="154"/>
      <c r="I52" s="154"/>
      <c r="J52" s="1"/>
      <c r="K52" s="1"/>
      <c r="L52" s="1"/>
      <c r="M52" s="1"/>
      <c r="N52" s="1"/>
      <c r="O52" s="1"/>
      <c r="P52" s="1"/>
      <c r="Q52" s="1"/>
      <c r="R52" s="1"/>
      <c r="S52" s="1"/>
      <c r="V52" s="1"/>
    </row>
    <row r="53" spans="1:26">
      <c r="A53" s="161"/>
      <c r="B53" s="161"/>
      <c r="C53" s="179">
        <v>721</v>
      </c>
      <c r="D53" s="179" t="s">
        <v>74</v>
      </c>
      <c r="E53" s="161"/>
      <c r="F53" s="178"/>
      <c r="G53" s="162"/>
      <c r="H53" s="162"/>
      <c r="I53" s="162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58"/>
      <c r="U53" s="158"/>
      <c r="V53" s="161"/>
      <c r="W53" s="158"/>
      <c r="X53" s="158"/>
      <c r="Y53" s="158"/>
      <c r="Z53" s="158"/>
    </row>
    <row r="54" spans="1:26" ht="24.95" customHeight="1">
      <c r="A54" s="185">
        <v>29</v>
      </c>
      <c r="B54" s="180" t="s">
        <v>168</v>
      </c>
      <c r="C54" s="186" t="s">
        <v>169</v>
      </c>
      <c r="D54" s="180" t="s">
        <v>170</v>
      </c>
      <c r="E54" s="180" t="s">
        <v>99</v>
      </c>
      <c r="F54" s="181">
        <v>2</v>
      </c>
      <c r="G54" s="182">
        <v>0</v>
      </c>
      <c r="H54" s="182">
        <v>0</v>
      </c>
      <c r="I54" s="182">
        <f>ROUND(F54*(G54+H54),2)</f>
        <v>0</v>
      </c>
      <c r="J54" s="180">
        <f>ROUND(F54*(N54),2)</f>
        <v>0</v>
      </c>
      <c r="K54" s="183">
        <f>ROUND(F54*(O54),2)</f>
        <v>0</v>
      </c>
      <c r="L54" s="183">
        <f>ROUND(F54*(G54),2)</f>
        <v>0</v>
      </c>
      <c r="M54" s="183">
        <f>ROUND(F54*(H54),2)</f>
        <v>0</v>
      </c>
      <c r="N54" s="183">
        <v>0</v>
      </c>
      <c r="O54" s="183"/>
      <c r="P54" s="187"/>
      <c r="Q54" s="187"/>
      <c r="R54" s="187"/>
      <c r="S54" s="188">
        <f>ROUND(F54*(P54),3)</f>
        <v>0</v>
      </c>
      <c r="T54" s="184"/>
      <c r="U54" s="184"/>
      <c r="V54" s="189"/>
      <c r="Z54">
        <v>0</v>
      </c>
    </row>
    <row r="55" spans="1:26">
      <c r="A55" s="161"/>
      <c r="B55" s="161"/>
      <c r="C55" s="179">
        <v>721</v>
      </c>
      <c r="D55" s="179" t="s">
        <v>74</v>
      </c>
      <c r="E55" s="161"/>
      <c r="F55" s="178"/>
      <c r="G55" s="164">
        <f>ROUND((SUM(L53:L54))/1,2)</f>
        <v>0</v>
      </c>
      <c r="H55" s="164">
        <f>ROUND((SUM(M53:M54))/1,2)</f>
        <v>0</v>
      </c>
      <c r="I55" s="164">
        <f>ROUND((SUM(I53:I54))/1,2)</f>
        <v>0</v>
      </c>
      <c r="J55" s="161"/>
      <c r="K55" s="161"/>
      <c r="L55" s="161">
        <f>ROUND((SUM(L53:L54))/1,2)</f>
        <v>0</v>
      </c>
      <c r="M55" s="161">
        <f>ROUND((SUM(M53:M54))/1,2)</f>
        <v>0</v>
      </c>
      <c r="N55" s="161"/>
      <c r="O55" s="161"/>
      <c r="P55" s="190"/>
      <c r="Q55" s="161"/>
      <c r="R55" s="161"/>
      <c r="S55" s="190">
        <f>ROUND((SUM(S53:S54))/1,2)</f>
        <v>0</v>
      </c>
      <c r="T55" s="158"/>
      <c r="U55" s="158"/>
      <c r="V55" s="2">
        <f>ROUND((SUM(V53:V54))/1,2)</f>
        <v>0</v>
      </c>
      <c r="W55" s="158"/>
      <c r="X55" s="158"/>
      <c r="Y55" s="158"/>
      <c r="Z55" s="158"/>
    </row>
    <row r="56" spans="1:26">
      <c r="A56" s="1"/>
      <c r="B56" s="1"/>
      <c r="C56" s="1"/>
      <c r="D56" s="1"/>
      <c r="E56" s="1"/>
      <c r="F56" s="174"/>
      <c r="G56" s="154"/>
      <c r="H56" s="154"/>
      <c r="I56" s="15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>
      <c r="A57" s="161"/>
      <c r="B57" s="161"/>
      <c r="C57" s="179">
        <v>722</v>
      </c>
      <c r="D57" s="179" t="s">
        <v>75</v>
      </c>
      <c r="E57" s="161"/>
      <c r="F57" s="178"/>
      <c r="G57" s="162"/>
      <c r="H57" s="162"/>
      <c r="I57" s="162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58"/>
      <c r="U57" s="158"/>
      <c r="V57" s="161"/>
      <c r="W57" s="158"/>
      <c r="X57" s="158"/>
      <c r="Y57" s="158"/>
      <c r="Z57" s="158"/>
    </row>
    <row r="58" spans="1:26" ht="24.95" customHeight="1">
      <c r="A58" s="185">
        <v>30</v>
      </c>
      <c r="B58" s="180" t="s">
        <v>168</v>
      </c>
      <c r="C58" s="186" t="s">
        <v>171</v>
      </c>
      <c r="D58" s="180" t="s">
        <v>172</v>
      </c>
      <c r="E58" s="180" t="s">
        <v>99</v>
      </c>
      <c r="F58" s="181">
        <v>2</v>
      </c>
      <c r="G58" s="182">
        <v>0</v>
      </c>
      <c r="H58" s="182">
        <v>0</v>
      </c>
      <c r="I58" s="182">
        <f>ROUND(F58*(G58+H58),2)</f>
        <v>0</v>
      </c>
      <c r="J58" s="180">
        <f>ROUND(F58*(N58),2)</f>
        <v>0</v>
      </c>
      <c r="K58" s="183">
        <f>ROUND(F58*(O58),2)</f>
        <v>0</v>
      </c>
      <c r="L58" s="183">
        <f>ROUND(F58*(G58),2)</f>
        <v>0</v>
      </c>
      <c r="M58" s="183">
        <f>ROUND(F58*(H58),2)</f>
        <v>0</v>
      </c>
      <c r="N58" s="183">
        <v>0</v>
      </c>
      <c r="O58" s="183"/>
      <c r="P58" s="187"/>
      <c r="Q58" s="187"/>
      <c r="R58" s="187"/>
      <c r="S58" s="188">
        <f>ROUND(F58*(P58),3)</f>
        <v>0</v>
      </c>
      <c r="T58" s="184"/>
      <c r="U58" s="184"/>
      <c r="V58" s="189"/>
      <c r="Z58">
        <v>0</v>
      </c>
    </row>
    <row r="59" spans="1:26" ht="35.1" customHeight="1">
      <c r="A59" s="185">
        <v>31</v>
      </c>
      <c r="B59" s="180" t="s">
        <v>93</v>
      </c>
      <c r="C59" s="186" t="s">
        <v>173</v>
      </c>
      <c r="D59" s="180" t="s">
        <v>174</v>
      </c>
      <c r="E59" s="180" t="s">
        <v>99</v>
      </c>
      <c r="F59" s="181">
        <v>1</v>
      </c>
      <c r="G59" s="182">
        <v>0</v>
      </c>
      <c r="H59" s="182">
        <v>0</v>
      </c>
      <c r="I59" s="182">
        <f>ROUND(F59*(G59+H59),2)</f>
        <v>0</v>
      </c>
      <c r="J59" s="180">
        <f>ROUND(F59*(N59),2)</f>
        <v>0</v>
      </c>
      <c r="K59" s="183">
        <f>ROUND(F59*(O59),2)</f>
        <v>0</v>
      </c>
      <c r="L59" s="183">
        <f>ROUND(F59*(G59),2)</f>
        <v>0</v>
      </c>
      <c r="M59" s="183">
        <f>ROUND(F59*(H59),2)</f>
        <v>0</v>
      </c>
      <c r="N59" s="183">
        <v>0</v>
      </c>
      <c r="O59" s="183"/>
      <c r="P59" s="187"/>
      <c r="Q59" s="187"/>
      <c r="R59" s="187"/>
      <c r="S59" s="188">
        <f>ROUND(F59*(P59),3)</f>
        <v>0</v>
      </c>
      <c r="T59" s="184"/>
      <c r="U59" s="184"/>
      <c r="V59" s="189"/>
      <c r="Z59">
        <v>0</v>
      </c>
    </row>
    <row r="60" spans="1:26" ht="24.95" customHeight="1">
      <c r="A60" s="185">
        <v>32</v>
      </c>
      <c r="B60" s="180" t="s">
        <v>175</v>
      </c>
      <c r="C60" s="186" t="s">
        <v>176</v>
      </c>
      <c r="D60" s="180" t="s">
        <v>177</v>
      </c>
      <c r="E60" s="180" t="s">
        <v>167</v>
      </c>
      <c r="F60" s="181">
        <v>5</v>
      </c>
      <c r="G60" s="182">
        <v>0</v>
      </c>
      <c r="H60" s="182">
        <v>0</v>
      </c>
      <c r="I60" s="182">
        <f>ROUND(F60*(G60+H60),2)</f>
        <v>0</v>
      </c>
      <c r="J60" s="180">
        <f>ROUND(F60*(N60),2)</f>
        <v>0</v>
      </c>
      <c r="K60" s="183">
        <f>ROUND(F60*(O60),2)</f>
        <v>0</v>
      </c>
      <c r="L60" s="183">
        <f>ROUND(F60*(G60),2)</f>
        <v>0</v>
      </c>
      <c r="M60" s="183">
        <f>ROUND(F60*(H60),2)</f>
        <v>0</v>
      </c>
      <c r="N60" s="183">
        <v>0</v>
      </c>
      <c r="O60" s="183"/>
      <c r="P60" s="187"/>
      <c r="Q60" s="187"/>
      <c r="R60" s="187"/>
      <c r="S60" s="188">
        <f>ROUND(F60*(P60),3)</f>
        <v>0</v>
      </c>
      <c r="T60" s="184"/>
      <c r="U60" s="184"/>
      <c r="V60" s="189"/>
      <c r="Z60">
        <v>0</v>
      </c>
    </row>
    <row r="61" spans="1:26">
      <c r="A61" s="161"/>
      <c r="B61" s="161"/>
      <c r="C61" s="179">
        <v>722</v>
      </c>
      <c r="D61" s="179" t="s">
        <v>75</v>
      </c>
      <c r="E61" s="161"/>
      <c r="F61" s="178"/>
      <c r="G61" s="164">
        <f>ROUND((SUM(L57:L60))/1,2)</f>
        <v>0</v>
      </c>
      <c r="H61" s="164">
        <f>ROUND((SUM(M57:M60))/1,2)</f>
        <v>0</v>
      </c>
      <c r="I61" s="164">
        <f>ROUND((SUM(I57:I60))/1,2)</f>
        <v>0</v>
      </c>
      <c r="J61" s="161"/>
      <c r="K61" s="161"/>
      <c r="L61" s="161">
        <f>ROUND((SUM(L57:L60))/1,2)</f>
        <v>0</v>
      </c>
      <c r="M61" s="161">
        <f>ROUND((SUM(M57:M60))/1,2)</f>
        <v>0</v>
      </c>
      <c r="N61" s="161"/>
      <c r="O61" s="161"/>
      <c r="P61" s="190"/>
      <c r="Q61" s="161"/>
      <c r="R61" s="161"/>
      <c r="S61" s="190">
        <f>ROUND((SUM(S57:S60))/1,2)</f>
        <v>0</v>
      </c>
      <c r="T61" s="158"/>
      <c r="U61" s="158"/>
      <c r="V61" s="2">
        <f>ROUND((SUM(V57:V60))/1,2)</f>
        <v>0</v>
      </c>
      <c r="W61" s="158"/>
      <c r="X61" s="158"/>
      <c r="Y61" s="158"/>
      <c r="Z61" s="158"/>
    </row>
    <row r="62" spans="1:26">
      <c r="A62" s="1"/>
      <c r="B62" s="1"/>
      <c r="C62" s="1"/>
      <c r="D62" s="1"/>
      <c r="E62" s="1"/>
      <c r="F62" s="174"/>
      <c r="G62" s="154"/>
      <c r="H62" s="154"/>
      <c r="I62" s="154"/>
      <c r="J62" s="1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>
      <c r="A63" s="161"/>
      <c r="B63" s="161"/>
      <c r="C63" s="179">
        <v>764</v>
      </c>
      <c r="D63" s="179" t="s">
        <v>76</v>
      </c>
      <c r="E63" s="161"/>
      <c r="F63" s="178"/>
      <c r="G63" s="162"/>
      <c r="H63" s="162"/>
      <c r="I63" s="162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58"/>
      <c r="U63" s="158"/>
      <c r="V63" s="161"/>
      <c r="W63" s="158"/>
      <c r="X63" s="158"/>
      <c r="Y63" s="158"/>
      <c r="Z63" s="158"/>
    </row>
    <row r="64" spans="1:26" ht="24.95" customHeight="1">
      <c r="A64" s="185">
        <v>33</v>
      </c>
      <c r="B64" s="180" t="s">
        <v>93</v>
      </c>
      <c r="C64" s="186" t="s">
        <v>178</v>
      </c>
      <c r="D64" s="180" t="s">
        <v>179</v>
      </c>
      <c r="E64" s="180" t="s">
        <v>96</v>
      </c>
      <c r="F64" s="181">
        <v>74</v>
      </c>
      <c r="G64" s="182">
        <v>0</v>
      </c>
      <c r="H64" s="182">
        <v>0</v>
      </c>
      <c r="I64" s="182">
        <f>ROUND(F64*(G64+H64),2)</f>
        <v>0</v>
      </c>
      <c r="J64" s="180">
        <f>ROUND(F64*(N64),2)</f>
        <v>0</v>
      </c>
      <c r="K64" s="183">
        <f>ROUND(F64*(O64),2)</f>
        <v>0</v>
      </c>
      <c r="L64" s="183">
        <f>ROUND(F64*(G64),2)</f>
        <v>0</v>
      </c>
      <c r="M64" s="183">
        <f>ROUND(F64*(H64),2)</f>
        <v>0</v>
      </c>
      <c r="N64" s="183">
        <v>0</v>
      </c>
      <c r="O64" s="183"/>
      <c r="P64" s="187"/>
      <c r="Q64" s="187"/>
      <c r="R64" s="187"/>
      <c r="S64" s="188">
        <f>ROUND(F64*(P64),3)</f>
        <v>0</v>
      </c>
      <c r="T64" s="184"/>
      <c r="U64" s="184"/>
      <c r="V64" s="189"/>
      <c r="Z64">
        <v>0</v>
      </c>
    </row>
    <row r="65" spans="1:26">
      <c r="A65" s="161"/>
      <c r="B65" s="161"/>
      <c r="C65" s="179">
        <v>764</v>
      </c>
      <c r="D65" s="179" t="s">
        <v>76</v>
      </c>
      <c r="E65" s="161"/>
      <c r="F65" s="178"/>
      <c r="G65" s="164">
        <f>ROUND((SUM(L63:L64))/1,2)</f>
        <v>0</v>
      </c>
      <c r="H65" s="164">
        <f>ROUND((SUM(M63:M64))/1,2)</f>
        <v>0</v>
      </c>
      <c r="I65" s="164">
        <f>ROUND((SUM(I63:I64))/1,2)</f>
        <v>0</v>
      </c>
      <c r="J65" s="161"/>
      <c r="K65" s="161"/>
      <c r="L65" s="161">
        <f>ROUND((SUM(L63:L64))/1,2)</f>
        <v>0</v>
      </c>
      <c r="M65" s="161">
        <f>ROUND((SUM(M63:M64))/1,2)</f>
        <v>0</v>
      </c>
      <c r="N65" s="161"/>
      <c r="O65" s="161"/>
      <c r="P65" s="190"/>
      <c r="Q65" s="161"/>
      <c r="R65" s="161"/>
      <c r="S65" s="190">
        <f>ROUND((SUM(S63:S64))/1,2)</f>
        <v>0</v>
      </c>
      <c r="T65" s="158"/>
      <c r="U65" s="158"/>
      <c r="V65" s="2">
        <f>ROUND((SUM(V63:V64))/1,2)</f>
        <v>0</v>
      </c>
      <c r="W65" s="158"/>
      <c r="X65" s="158"/>
      <c r="Y65" s="158"/>
      <c r="Z65" s="158"/>
    </row>
    <row r="66" spans="1:26">
      <c r="A66" s="1"/>
      <c r="B66" s="1"/>
      <c r="C66" s="1"/>
      <c r="D66" s="1"/>
      <c r="E66" s="1"/>
      <c r="F66" s="174"/>
      <c r="G66" s="154"/>
      <c r="H66" s="154"/>
      <c r="I66" s="154"/>
      <c r="J66" s="1"/>
      <c r="K66" s="1"/>
      <c r="L66" s="1"/>
      <c r="M66" s="1"/>
      <c r="N66" s="1"/>
      <c r="O66" s="1"/>
      <c r="P66" s="1"/>
      <c r="Q66" s="1"/>
      <c r="R66" s="1"/>
      <c r="S66" s="1"/>
      <c r="V66" s="1"/>
    </row>
    <row r="67" spans="1:26">
      <c r="A67" s="161"/>
      <c r="B67" s="161"/>
      <c r="C67" s="161"/>
      <c r="D67" s="2" t="s">
        <v>72</v>
      </c>
      <c r="E67" s="161"/>
      <c r="F67" s="178"/>
      <c r="G67" s="164">
        <f>ROUND((SUM(L33:L66))/2,2)</f>
        <v>0</v>
      </c>
      <c r="H67" s="164">
        <f>ROUND((SUM(M33:M66))/2,2)</f>
        <v>0</v>
      </c>
      <c r="I67" s="164">
        <f>ROUND((SUM(I33:I66))/2,2)</f>
        <v>0</v>
      </c>
      <c r="J67" s="162"/>
      <c r="K67" s="161"/>
      <c r="L67" s="162">
        <f>ROUND((SUM(L33:L66))/2,2)</f>
        <v>0</v>
      </c>
      <c r="M67" s="162">
        <f>ROUND((SUM(M33:M66))/2,2)</f>
        <v>0</v>
      </c>
      <c r="N67" s="161"/>
      <c r="O67" s="161"/>
      <c r="P67" s="190"/>
      <c r="Q67" s="161"/>
      <c r="R67" s="161"/>
      <c r="S67" s="190">
        <f>ROUND((SUM(S33:S66))/2,2)</f>
        <v>0.48</v>
      </c>
      <c r="T67" s="158"/>
      <c r="U67" s="158"/>
      <c r="V67" s="2">
        <f>ROUND((SUM(V33:V66))/2,2)</f>
        <v>0</v>
      </c>
    </row>
    <row r="68" spans="1:26">
      <c r="A68" s="1"/>
      <c r="B68" s="1"/>
      <c r="C68" s="1"/>
      <c r="D68" s="1"/>
      <c r="E68" s="1"/>
      <c r="F68" s="174"/>
      <c r="G68" s="154"/>
      <c r="H68" s="154"/>
      <c r="I68" s="154"/>
      <c r="J68" s="1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>
      <c r="A69" s="161"/>
      <c r="B69" s="161"/>
      <c r="C69" s="161"/>
      <c r="D69" s="2" t="s">
        <v>8</v>
      </c>
      <c r="E69" s="161"/>
      <c r="F69" s="178"/>
      <c r="G69" s="162"/>
      <c r="H69" s="162"/>
      <c r="I69" s="162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58"/>
      <c r="U69" s="158"/>
      <c r="V69" s="161"/>
      <c r="W69" s="158"/>
      <c r="X69" s="158"/>
      <c r="Y69" s="158"/>
      <c r="Z69" s="158"/>
    </row>
    <row r="70" spans="1:26">
      <c r="A70" s="161"/>
      <c r="B70" s="161"/>
      <c r="C70" s="179">
        <v>0</v>
      </c>
      <c r="D70" s="179" t="s">
        <v>77</v>
      </c>
      <c r="E70" s="161"/>
      <c r="F70" s="178"/>
      <c r="G70" s="162"/>
      <c r="H70" s="162"/>
      <c r="I70" s="162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58"/>
      <c r="U70" s="158"/>
      <c r="V70" s="161"/>
      <c r="W70" s="158"/>
      <c r="X70" s="158"/>
      <c r="Y70" s="158"/>
      <c r="Z70" s="158"/>
    </row>
    <row r="71" spans="1:26" ht="35.1" customHeight="1">
      <c r="A71" s="185">
        <v>34</v>
      </c>
      <c r="B71" s="180" t="s">
        <v>180</v>
      </c>
      <c r="C71" s="186" t="s">
        <v>181</v>
      </c>
      <c r="D71" s="180" t="s">
        <v>182</v>
      </c>
      <c r="E71" s="180" t="s">
        <v>183</v>
      </c>
      <c r="F71" s="181">
        <v>66</v>
      </c>
      <c r="G71" s="182">
        <v>0</v>
      </c>
      <c r="H71" s="182">
        <v>0</v>
      </c>
      <c r="I71" s="182">
        <f>ROUND(F71*(G71+H71),2)</f>
        <v>0</v>
      </c>
      <c r="J71" s="180">
        <f>ROUND(F71*(N71),2)</f>
        <v>0</v>
      </c>
      <c r="K71" s="183">
        <f>ROUND(F71*(O71),2)</f>
        <v>0</v>
      </c>
      <c r="L71" s="183">
        <f>ROUND(F71*(G71),2)</f>
        <v>0</v>
      </c>
      <c r="M71" s="183">
        <f>ROUND(F71*(H71),2)</f>
        <v>0</v>
      </c>
      <c r="N71" s="183">
        <v>0</v>
      </c>
      <c r="O71" s="183"/>
      <c r="P71" s="187"/>
      <c r="Q71" s="187"/>
      <c r="R71" s="187"/>
      <c r="S71" s="188">
        <f>ROUND(F71*(P71),3)</f>
        <v>0</v>
      </c>
      <c r="T71" s="184"/>
      <c r="U71" s="184"/>
      <c r="V71" s="189"/>
      <c r="Z71">
        <v>0</v>
      </c>
    </row>
    <row r="72" spans="1:26" ht="24.95" customHeight="1">
      <c r="A72" s="185">
        <v>35</v>
      </c>
      <c r="B72" s="180" t="s">
        <v>180</v>
      </c>
      <c r="C72" s="186" t="s">
        <v>184</v>
      </c>
      <c r="D72" s="180" t="s">
        <v>185</v>
      </c>
      <c r="E72" s="180" t="s">
        <v>183</v>
      </c>
      <c r="F72" s="181">
        <v>10</v>
      </c>
      <c r="G72" s="182">
        <v>0</v>
      </c>
      <c r="H72" s="182">
        <v>0</v>
      </c>
      <c r="I72" s="182">
        <f>ROUND(F72*(G72+H72),2)</f>
        <v>0</v>
      </c>
      <c r="J72" s="180">
        <f>ROUND(F72*(N72),2)</f>
        <v>0</v>
      </c>
      <c r="K72" s="183">
        <f>ROUND(F72*(O72),2)</f>
        <v>0</v>
      </c>
      <c r="L72" s="183">
        <f>ROUND(F72*(G72),2)</f>
        <v>0</v>
      </c>
      <c r="M72" s="183">
        <f>ROUND(F72*(H72),2)</f>
        <v>0</v>
      </c>
      <c r="N72" s="183">
        <v>0</v>
      </c>
      <c r="O72" s="183"/>
      <c r="P72" s="187"/>
      <c r="Q72" s="187"/>
      <c r="R72" s="187"/>
      <c r="S72" s="188">
        <f>ROUND(F72*(P72),3)</f>
        <v>0</v>
      </c>
      <c r="T72" s="184"/>
      <c r="U72" s="184"/>
      <c r="V72" s="189"/>
      <c r="Z72">
        <v>0</v>
      </c>
    </row>
    <row r="73" spans="1:26">
      <c r="A73" s="161"/>
      <c r="B73" s="161"/>
      <c r="C73" s="179">
        <v>0</v>
      </c>
      <c r="D73" s="179" t="s">
        <v>77</v>
      </c>
      <c r="E73" s="161"/>
      <c r="F73" s="178"/>
      <c r="G73" s="164">
        <f>ROUND((SUM(L70:L72))/1,2)</f>
        <v>0</v>
      </c>
      <c r="H73" s="164">
        <f>ROUND((SUM(M70:M72))/1,2)</f>
        <v>0</v>
      </c>
      <c r="I73" s="164">
        <f>ROUND((SUM(I70:I72))/1,2)</f>
        <v>0</v>
      </c>
      <c r="J73" s="161"/>
      <c r="K73" s="161"/>
      <c r="L73" s="161">
        <f>ROUND((SUM(L70:L72))/1,2)</f>
        <v>0</v>
      </c>
      <c r="M73" s="161">
        <f>ROUND((SUM(M70:M72))/1,2)</f>
        <v>0</v>
      </c>
      <c r="N73" s="161"/>
      <c r="O73" s="161"/>
      <c r="P73" s="190"/>
      <c r="Q73" s="1"/>
      <c r="R73" s="1"/>
      <c r="S73" s="190">
        <f>ROUND((SUM(S70:S72))/1,2)</f>
        <v>0</v>
      </c>
      <c r="T73" s="200"/>
      <c r="U73" s="200"/>
      <c r="V73" s="2">
        <f>ROUND((SUM(V70:V72))/1,2)</f>
        <v>0</v>
      </c>
    </row>
    <row r="74" spans="1:26">
      <c r="A74" s="1"/>
      <c r="B74" s="1"/>
      <c r="C74" s="1"/>
      <c r="D74" s="1"/>
      <c r="E74" s="1"/>
      <c r="F74" s="174"/>
      <c r="G74" s="154"/>
      <c r="H74" s="154"/>
      <c r="I74" s="154"/>
      <c r="J74" s="1"/>
      <c r="K74" s="1"/>
      <c r="L74" s="1"/>
      <c r="M74" s="1"/>
      <c r="N74" s="1"/>
      <c r="O74" s="1"/>
      <c r="P74" s="1"/>
      <c r="Q74" s="1"/>
      <c r="R74" s="1"/>
      <c r="S74" s="1"/>
      <c r="V74" s="1"/>
    </row>
    <row r="75" spans="1:26">
      <c r="A75" s="161"/>
      <c r="B75" s="161"/>
      <c r="C75" s="161"/>
      <c r="D75" s="2" t="s">
        <v>8</v>
      </c>
      <c r="E75" s="161"/>
      <c r="F75" s="178"/>
      <c r="G75" s="164">
        <f>ROUND((SUM(L69:L74))/2,2)</f>
        <v>0</v>
      </c>
      <c r="H75" s="164">
        <f>ROUND((SUM(M69:M74))/2,2)</f>
        <v>0</v>
      </c>
      <c r="I75" s="164">
        <f>ROUND((SUM(I69:I74))/2,2)</f>
        <v>0</v>
      </c>
      <c r="J75" s="161"/>
      <c r="K75" s="161"/>
      <c r="L75" s="161">
        <f>ROUND((SUM(L69:L74))/2,2)</f>
        <v>0</v>
      </c>
      <c r="M75" s="161">
        <f>ROUND((SUM(M69:M74))/2,2)</f>
        <v>0</v>
      </c>
      <c r="N75" s="161"/>
      <c r="O75" s="161"/>
      <c r="P75" s="190"/>
      <c r="Q75" s="1"/>
      <c r="R75" s="1"/>
      <c r="S75" s="190">
        <f>ROUND((SUM(S69:S74))/2,2)</f>
        <v>0</v>
      </c>
      <c r="V75" s="2">
        <f>ROUND((SUM(V69:V74))/2,2)</f>
        <v>0</v>
      </c>
    </row>
    <row r="76" spans="1:26">
      <c r="A76" s="201"/>
      <c r="B76" s="201"/>
      <c r="C76" s="201"/>
      <c r="D76" s="201" t="s">
        <v>78</v>
      </c>
      <c r="E76" s="201"/>
      <c r="F76" s="202"/>
      <c r="G76" s="203">
        <f>ROUND((SUM(L9:L75))/3,2)</f>
        <v>0</v>
      </c>
      <c r="H76" s="203">
        <f>ROUND((SUM(M9:M75))/3,2)</f>
        <v>0</v>
      </c>
      <c r="I76" s="203">
        <f>ROUND((SUM(I9:I75))/3,2)</f>
        <v>0</v>
      </c>
      <c r="J76" s="201"/>
      <c r="K76" s="201">
        <f>ROUND((SUM(K9:K75))/3,2)</f>
        <v>0</v>
      </c>
      <c r="L76" s="201">
        <f>ROUND((SUM(L9:L75))/3,2)</f>
        <v>0</v>
      </c>
      <c r="M76" s="201">
        <f>ROUND((SUM(M9:M75))/3,2)</f>
        <v>0</v>
      </c>
      <c r="N76" s="201"/>
      <c r="O76" s="201"/>
      <c r="P76" s="202"/>
      <c r="Q76" s="201"/>
      <c r="R76" s="201"/>
      <c r="S76" s="202">
        <f>ROUND((SUM(S9:S75))/3,2)</f>
        <v>0.48</v>
      </c>
      <c r="T76" s="204"/>
      <c r="U76" s="204"/>
      <c r="V76" s="201">
        <f>ROUND((SUM(V9:V75))/3,2)</f>
        <v>0</v>
      </c>
      <c r="Z76">
        <f>(SUM(Z9:Z75))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plášťa nad hospodárskym pavilónom, pavilónom B a pavilónom V. triedy v MŠ Miškovecka 20, Košice / Hospodársky pavilón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15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186</v>
      </c>
      <c r="C3" s="35"/>
      <c r="D3" s="36"/>
      <c r="E3" s="36"/>
      <c r="F3" s="36"/>
      <c r="G3" s="17"/>
      <c r="H3" s="17"/>
      <c r="I3" s="40" t="s">
        <v>16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18</v>
      </c>
      <c r="J4" s="30"/>
    </row>
    <row r="5" spans="1:23" ht="18" customHeight="1" thickBot="1">
      <c r="A5" s="13"/>
      <c r="B5" s="41" t="s">
        <v>19</v>
      </c>
      <c r="C5" s="20"/>
      <c r="D5" s="17"/>
      <c r="E5" s="17"/>
      <c r="F5" s="42" t="s">
        <v>20</v>
      </c>
      <c r="G5" s="17"/>
      <c r="H5" s="17"/>
      <c r="I5" s="40" t="s">
        <v>21</v>
      </c>
      <c r="J5" s="43" t="s">
        <v>22</v>
      </c>
    </row>
    <row r="6" spans="1:23" ht="20.100000000000001" customHeight="1" thickTop="1">
      <c r="A6" s="13"/>
      <c r="B6" s="56" t="s">
        <v>23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26</v>
      </c>
      <c r="C7" s="45"/>
      <c r="D7" s="18"/>
      <c r="E7" s="18"/>
      <c r="F7" s="18"/>
      <c r="G7" s="59" t="s">
        <v>27</v>
      </c>
      <c r="H7" s="18"/>
      <c r="I7" s="28"/>
      <c r="J7" s="46"/>
    </row>
    <row r="8" spans="1:23" ht="20.100000000000001" customHeight="1">
      <c r="A8" s="13"/>
      <c r="B8" s="57" t="s">
        <v>24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26</v>
      </c>
      <c r="C9" s="20"/>
      <c r="D9" s="17"/>
      <c r="E9" s="17"/>
      <c r="F9" s="17"/>
      <c r="G9" s="42" t="s">
        <v>27</v>
      </c>
      <c r="H9" s="17"/>
      <c r="I9" s="27"/>
      <c r="J9" s="30"/>
    </row>
    <row r="10" spans="1:23" ht="20.100000000000001" customHeight="1">
      <c r="A10" s="13"/>
      <c r="B10" s="57" t="s">
        <v>25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26</v>
      </c>
      <c r="C11" s="20"/>
      <c r="D11" s="17"/>
      <c r="E11" s="17"/>
      <c r="F11" s="17"/>
      <c r="G11" s="42" t="s">
        <v>27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28</v>
      </c>
      <c r="C15" s="93" t="s">
        <v>6</v>
      </c>
      <c r="D15" s="93" t="s">
        <v>57</v>
      </c>
      <c r="E15" s="94" t="s">
        <v>58</v>
      </c>
      <c r="F15" s="108" t="s">
        <v>59</v>
      </c>
      <c r="G15" s="60" t="s">
        <v>34</v>
      </c>
      <c r="H15" s="63" t="s">
        <v>35</v>
      </c>
      <c r="I15" s="107"/>
      <c r="J15" s="51"/>
    </row>
    <row r="16" spans="1:23" ht="18" customHeight="1">
      <c r="A16" s="13"/>
      <c r="B16" s="95">
        <v>1</v>
      </c>
      <c r="C16" s="96" t="s">
        <v>29</v>
      </c>
      <c r="D16" s="97">
        <f>'Rekap 6780'!B14</f>
        <v>0</v>
      </c>
      <c r="E16" s="98">
        <f>'Rekap 6780'!C14</f>
        <v>0</v>
      </c>
      <c r="F16" s="109">
        <f>'Rekap 6780'!D14</f>
        <v>0</v>
      </c>
      <c r="G16" s="61">
        <v>6</v>
      </c>
      <c r="H16" s="118" t="s">
        <v>36</v>
      </c>
      <c r="I16" s="129"/>
      <c r="J16" s="121">
        <v>0</v>
      </c>
    </row>
    <row r="17" spans="1:26" ht="18" customHeight="1">
      <c r="A17" s="13"/>
      <c r="B17" s="68">
        <v>2</v>
      </c>
      <c r="C17" s="72" t="s">
        <v>30</v>
      </c>
      <c r="D17" s="78">
        <f>'Rekap 6780'!B21</f>
        <v>0</v>
      </c>
      <c r="E17" s="76">
        <f>'Rekap 6780'!C21</f>
        <v>0</v>
      </c>
      <c r="F17" s="81">
        <f>'Rekap 6780'!D21</f>
        <v>0</v>
      </c>
      <c r="G17" s="62">
        <v>7</v>
      </c>
      <c r="H17" s="119" t="s">
        <v>37</v>
      </c>
      <c r="I17" s="129"/>
      <c r="J17" s="122">
        <f>'SO 6780'!Z75</f>
        <v>0</v>
      </c>
    </row>
    <row r="18" spans="1:26" ht="18" customHeight="1">
      <c r="A18" s="13"/>
      <c r="B18" s="69">
        <v>3</v>
      </c>
      <c r="C18" s="73" t="s">
        <v>31</v>
      </c>
      <c r="D18" s="79"/>
      <c r="E18" s="77"/>
      <c r="F18" s="82"/>
      <c r="G18" s="62">
        <v>8</v>
      </c>
      <c r="H18" s="119" t="s">
        <v>38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32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33</v>
      </c>
      <c r="D20" s="80"/>
      <c r="E20" s="102"/>
      <c r="F20" s="110">
        <f>SUM(F16:F19)</f>
        <v>0</v>
      </c>
      <c r="G20" s="62">
        <v>10</v>
      </c>
      <c r="H20" s="119" t="s">
        <v>33</v>
      </c>
      <c r="I20" s="131"/>
      <c r="J20" s="101">
        <f>SUM(J16:J19)</f>
        <v>0</v>
      </c>
    </row>
    <row r="21" spans="1:26" ht="18" customHeight="1" thickTop="1">
      <c r="A21" s="13"/>
      <c r="B21" s="66" t="s">
        <v>46</v>
      </c>
      <c r="C21" s="70" t="s">
        <v>47</v>
      </c>
      <c r="D21" s="75"/>
      <c r="E21" s="19"/>
      <c r="F21" s="100"/>
      <c r="G21" s="66" t="s">
        <v>53</v>
      </c>
      <c r="H21" s="63" t="s">
        <v>47</v>
      </c>
      <c r="I21" s="28"/>
      <c r="J21" s="132"/>
    </row>
    <row r="22" spans="1:26" ht="18" customHeight="1">
      <c r="A22" s="13"/>
      <c r="B22" s="61">
        <v>11</v>
      </c>
      <c r="C22" s="64" t="s">
        <v>48</v>
      </c>
      <c r="D22" s="88"/>
      <c r="E22" s="90" t="s">
        <v>51</v>
      </c>
      <c r="F22" s="81">
        <f>((F16*U22*0)+(F17*V22*0)+(F18*W22*0))/100</f>
        <v>0</v>
      </c>
      <c r="G22" s="61">
        <v>16</v>
      </c>
      <c r="H22" s="118" t="s">
        <v>54</v>
      </c>
      <c r="I22" s="130" t="s">
        <v>51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49</v>
      </c>
      <c r="D23" s="67"/>
      <c r="E23" s="90" t="s">
        <v>52</v>
      </c>
      <c r="F23" s="82">
        <f>((F16*U23*0)+(F17*V23*0)+(F18*W23*0))/100</f>
        <v>0</v>
      </c>
      <c r="G23" s="62">
        <v>17</v>
      </c>
      <c r="H23" s="119" t="s">
        <v>55</v>
      </c>
      <c r="I23" s="130" t="s">
        <v>51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50</v>
      </c>
      <c r="D24" s="67"/>
      <c r="E24" s="90" t="s">
        <v>51</v>
      </c>
      <c r="F24" s="82">
        <f>((F16*U24*0)+(F17*V24*0)+(F18*W24*0))/100</f>
        <v>0</v>
      </c>
      <c r="G24" s="62">
        <v>18</v>
      </c>
      <c r="H24" s="119" t="s">
        <v>56</v>
      </c>
      <c r="I24" s="130" t="s">
        <v>52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33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62</v>
      </c>
      <c r="D27" s="136"/>
      <c r="E27" s="104"/>
      <c r="F27" s="29"/>
      <c r="G27" s="112" t="s">
        <v>39</v>
      </c>
      <c r="H27" s="106" t="s">
        <v>40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41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42</v>
      </c>
      <c r="I29" s="125">
        <f>J28-SUM('SO 6780'!K9:'SO 6780'!K74)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43</v>
      </c>
      <c r="I30" s="90">
        <f>SUM('SO 6780'!K9:'SO 6780'!K74)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44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45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60</v>
      </c>
      <c r="E33" s="87"/>
      <c r="F33" s="105"/>
      <c r="G33" s="114">
        <v>26</v>
      </c>
      <c r="H33" s="142" t="s">
        <v>61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23</v>
      </c>
      <c r="B1" s="146"/>
      <c r="C1" s="146"/>
      <c r="D1" s="147"/>
      <c r="E1" s="149" t="s">
        <v>20</v>
      </c>
      <c r="F1" s="145"/>
      <c r="W1">
        <v>30.126000000000001</v>
      </c>
    </row>
    <row r="2" spans="1:26" ht="20.100000000000001" customHeight="1">
      <c r="A2" s="148" t="s">
        <v>24</v>
      </c>
      <c r="B2" s="146"/>
      <c r="C2" s="146"/>
      <c r="D2" s="147"/>
      <c r="E2" s="149" t="s">
        <v>18</v>
      </c>
      <c r="F2" s="145"/>
    </row>
    <row r="3" spans="1:26" ht="20.100000000000001" customHeight="1">
      <c r="A3" s="148" t="s">
        <v>25</v>
      </c>
      <c r="B3" s="146"/>
      <c r="C3" s="146"/>
      <c r="D3" s="147"/>
      <c r="E3" s="149" t="s">
        <v>66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186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67</v>
      </c>
      <c r="B8" s="144"/>
      <c r="C8" s="144"/>
      <c r="D8" s="144"/>
      <c r="E8" s="144"/>
      <c r="F8" s="144"/>
    </row>
    <row r="9" spans="1:26">
      <c r="A9" s="152" t="s">
        <v>63</v>
      </c>
      <c r="B9" s="152" t="s">
        <v>57</v>
      </c>
      <c r="C9" s="152" t="s">
        <v>58</v>
      </c>
      <c r="D9" s="152" t="s">
        <v>33</v>
      </c>
      <c r="E9" s="152" t="s">
        <v>64</v>
      </c>
      <c r="F9" s="152" t="s">
        <v>65</v>
      </c>
    </row>
    <row r="10" spans="1:26">
      <c r="A10" s="159" t="s">
        <v>68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69</v>
      </c>
      <c r="B11" s="162">
        <f>'SO 6780'!L12</f>
        <v>0</v>
      </c>
      <c r="C11" s="162">
        <f>'SO 6780'!M12</f>
        <v>0</v>
      </c>
      <c r="D11" s="162">
        <f>'SO 6780'!I12</f>
        <v>0</v>
      </c>
      <c r="E11" s="163">
        <f>'SO 6780'!S12</f>
        <v>0</v>
      </c>
      <c r="F11" s="163">
        <f>'SO 6780'!V12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70</v>
      </c>
      <c r="B12" s="162">
        <f>'SO 6780'!L23</f>
        <v>0</v>
      </c>
      <c r="C12" s="162">
        <f>'SO 6780'!M23</f>
        <v>0</v>
      </c>
      <c r="D12" s="162">
        <f>'SO 6780'!I23</f>
        <v>0</v>
      </c>
      <c r="E12" s="163">
        <f>'SO 6780'!S23</f>
        <v>0</v>
      </c>
      <c r="F12" s="163">
        <f>'SO 6780'!V23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71</v>
      </c>
      <c r="B13" s="162">
        <f>'SO 6780'!L27</f>
        <v>0</v>
      </c>
      <c r="C13" s="162">
        <f>'SO 6780'!M27</f>
        <v>0</v>
      </c>
      <c r="D13" s="162">
        <f>'SO 6780'!I27</f>
        <v>0</v>
      </c>
      <c r="E13" s="163">
        <f>'SO 6780'!S27</f>
        <v>0</v>
      </c>
      <c r="F13" s="163">
        <f>'SO 6780'!V27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2" t="s">
        <v>68</v>
      </c>
      <c r="B14" s="164">
        <f>'SO 6780'!L29</f>
        <v>0</v>
      </c>
      <c r="C14" s="164">
        <f>'SO 6780'!M29</f>
        <v>0</v>
      </c>
      <c r="D14" s="164">
        <f>'SO 6780'!I29</f>
        <v>0</v>
      </c>
      <c r="E14" s="165">
        <f>'SO 6780'!S29</f>
        <v>0</v>
      </c>
      <c r="F14" s="165">
        <f>'SO 6780'!V29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"/>
      <c r="B15" s="154"/>
      <c r="C15" s="154"/>
      <c r="D15" s="154"/>
      <c r="E15" s="153"/>
      <c r="F15" s="153"/>
    </row>
    <row r="16" spans="1:26">
      <c r="A16" s="2" t="s">
        <v>72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73</v>
      </c>
      <c r="B17" s="162">
        <f>'SO 6780'!L49</f>
        <v>0</v>
      </c>
      <c r="C17" s="162">
        <f>'SO 6780'!M49</f>
        <v>0</v>
      </c>
      <c r="D17" s="162">
        <f>'SO 6780'!I49</f>
        <v>0</v>
      </c>
      <c r="E17" s="163">
        <f>'SO 6780'!S49</f>
        <v>0.31</v>
      </c>
      <c r="F17" s="163">
        <f>'SO 6780'!V49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74</v>
      </c>
      <c r="B18" s="162">
        <f>'SO 6780'!L53</f>
        <v>0</v>
      </c>
      <c r="C18" s="162">
        <f>'SO 6780'!M53</f>
        <v>0</v>
      </c>
      <c r="D18" s="162">
        <f>'SO 6780'!I53</f>
        <v>0</v>
      </c>
      <c r="E18" s="163">
        <f>'SO 6780'!S53</f>
        <v>0</v>
      </c>
      <c r="F18" s="163">
        <f>'SO 6780'!V53</f>
        <v>0.04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75</v>
      </c>
      <c r="B19" s="162">
        <f>'SO 6780'!L60</f>
        <v>0</v>
      </c>
      <c r="C19" s="162">
        <f>'SO 6780'!M60</f>
        <v>0</v>
      </c>
      <c r="D19" s="162">
        <f>'SO 6780'!I60</f>
        <v>0</v>
      </c>
      <c r="E19" s="163">
        <f>'SO 6780'!S60</f>
        <v>0</v>
      </c>
      <c r="F19" s="163">
        <f>'SO 6780'!V60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161" t="s">
        <v>76</v>
      </c>
      <c r="B20" s="162">
        <f>'SO 6780'!L64</f>
        <v>0</v>
      </c>
      <c r="C20" s="162">
        <f>'SO 6780'!M64</f>
        <v>0</v>
      </c>
      <c r="D20" s="162">
        <f>'SO 6780'!I64</f>
        <v>0</v>
      </c>
      <c r="E20" s="163">
        <f>'SO 6780'!S64</f>
        <v>0</v>
      </c>
      <c r="F20" s="163">
        <f>'SO 6780'!V64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2" t="s">
        <v>72</v>
      </c>
      <c r="B21" s="164">
        <f>'SO 6780'!L66</f>
        <v>0</v>
      </c>
      <c r="C21" s="164">
        <f>'SO 6780'!M66</f>
        <v>0</v>
      </c>
      <c r="D21" s="164">
        <f>'SO 6780'!I66</f>
        <v>0</v>
      </c>
      <c r="E21" s="165">
        <f>'SO 6780'!S66</f>
        <v>0.31</v>
      </c>
      <c r="F21" s="165">
        <f>'SO 6780'!V66</f>
        <v>0.04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>
      <c r="A22" s="1"/>
      <c r="B22" s="154"/>
      <c r="C22" s="154"/>
      <c r="D22" s="154"/>
      <c r="E22" s="153"/>
      <c r="F22" s="153"/>
    </row>
    <row r="23" spans="1:26">
      <c r="A23" s="2" t="s">
        <v>8</v>
      </c>
      <c r="B23" s="164"/>
      <c r="C23" s="162"/>
      <c r="D23" s="162"/>
      <c r="E23" s="163"/>
      <c r="F23" s="16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77</v>
      </c>
      <c r="B24" s="162">
        <f>'SO 6780'!L72</f>
        <v>0</v>
      </c>
      <c r="C24" s="162">
        <f>'SO 6780'!M72</f>
        <v>0</v>
      </c>
      <c r="D24" s="162">
        <f>'SO 6780'!I72</f>
        <v>0</v>
      </c>
      <c r="E24" s="163">
        <f>'SO 6780'!S72</f>
        <v>0</v>
      </c>
      <c r="F24" s="163">
        <f>'SO 6780'!V72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2" t="s">
        <v>8</v>
      </c>
      <c r="B25" s="164">
        <f>'SO 6780'!L74</f>
        <v>0</v>
      </c>
      <c r="C25" s="164">
        <f>'SO 6780'!M74</f>
        <v>0</v>
      </c>
      <c r="D25" s="164">
        <f>'SO 6780'!I74</f>
        <v>0</v>
      </c>
      <c r="E25" s="165">
        <f>'SO 6780'!S74</f>
        <v>0</v>
      </c>
      <c r="F25" s="165">
        <f>'SO 6780'!V74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"/>
      <c r="B26" s="154"/>
      <c r="C26" s="154"/>
      <c r="D26" s="154"/>
      <c r="E26" s="153"/>
      <c r="F26" s="153"/>
    </row>
    <row r="27" spans="1:26">
      <c r="A27" s="2" t="s">
        <v>78</v>
      </c>
      <c r="B27" s="164">
        <f>'SO 6780'!L75</f>
        <v>0</v>
      </c>
      <c r="C27" s="164">
        <f>'SO 6780'!M75</f>
        <v>0</v>
      </c>
      <c r="D27" s="164">
        <f>'SO 6780'!I75</f>
        <v>0</v>
      </c>
      <c r="E27" s="165">
        <f>'SO 6780'!S75</f>
        <v>0.31</v>
      </c>
      <c r="F27" s="165">
        <f>'SO 6780'!V75</f>
        <v>0.04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54"/>
      <c r="C49" s="154"/>
      <c r="D49" s="154"/>
      <c r="E49" s="153"/>
      <c r="F49" s="153"/>
    </row>
    <row r="50" spans="1:6">
      <c r="A50" s="1"/>
      <c r="B50" s="154"/>
      <c r="C50" s="154"/>
      <c r="D50" s="154"/>
      <c r="E50" s="153"/>
      <c r="F50" s="153"/>
    </row>
    <row r="51" spans="1:6">
      <c r="A51" s="1"/>
      <c r="B51" s="154"/>
      <c r="C51" s="154"/>
      <c r="D51" s="154"/>
      <c r="E51" s="153"/>
      <c r="F51" s="153"/>
    </row>
    <row r="52" spans="1:6">
      <c r="A52" s="1"/>
      <c r="B52" s="154"/>
      <c r="C52" s="154"/>
      <c r="D52" s="154"/>
      <c r="E52" s="153"/>
      <c r="F52" s="153"/>
    </row>
    <row r="53" spans="1:6">
      <c r="A53" s="1"/>
      <c r="B53" s="154"/>
      <c r="C53" s="154"/>
      <c r="D53" s="154"/>
      <c r="E53" s="153"/>
      <c r="F53" s="153"/>
    </row>
    <row r="54" spans="1:6">
      <c r="A54" s="1"/>
      <c r="B54" s="154"/>
      <c r="C54" s="154"/>
      <c r="D54" s="154"/>
      <c r="E54" s="153"/>
      <c r="F54" s="153"/>
    </row>
    <row r="55" spans="1:6">
      <c r="A55" s="1"/>
      <c r="B55" s="154"/>
      <c r="C55" s="154"/>
      <c r="D55" s="154"/>
      <c r="E55" s="153"/>
      <c r="F55" s="153"/>
    </row>
    <row r="56" spans="1:6">
      <c r="A56" s="1"/>
      <c r="B56" s="154"/>
      <c r="C56" s="154"/>
      <c r="D56" s="154"/>
      <c r="E56" s="153"/>
      <c r="F56" s="153"/>
    </row>
    <row r="57" spans="1:6">
      <c r="A57" s="1"/>
      <c r="B57" s="154"/>
      <c r="C57" s="154"/>
      <c r="D57" s="154"/>
      <c r="E57" s="153"/>
      <c r="F57" s="153"/>
    </row>
    <row r="58" spans="1:6">
      <c r="A58" s="1"/>
      <c r="B58" s="154"/>
      <c r="C58" s="154"/>
      <c r="D58" s="154"/>
      <c r="E58" s="153"/>
      <c r="F58" s="153"/>
    </row>
    <row r="59" spans="1:6">
      <c r="A59" s="1"/>
      <c r="B59" s="154"/>
      <c r="C59" s="154"/>
      <c r="D59" s="154"/>
      <c r="E59" s="153"/>
      <c r="F59" s="153"/>
    </row>
    <row r="60" spans="1:6">
      <c r="A60" s="1"/>
      <c r="B60" s="154"/>
      <c r="C60" s="154"/>
      <c r="D60" s="154"/>
      <c r="E60" s="153"/>
      <c r="F60" s="153"/>
    </row>
    <row r="61" spans="1:6">
      <c r="A61" s="1"/>
      <c r="B61" s="154"/>
      <c r="C61" s="154"/>
      <c r="D61" s="154"/>
      <c r="E61" s="153"/>
      <c r="F61" s="153"/>
    </row>
    <row r="62" spans="1:6">
      <c r="A62" s="1"/>
      <c r="B62" s="154"/>
      <c r="C62" s="154"/>
      <c r="D62" s="154"/>
      <c r="E62" s="153"/>
      <c r="F62" s="153"/>
    </row>
    <row r="63" spans="1:6">
      <c r="A63" s="1"/>
      <c r="B63" s="154"/>
      <c r="C63" s="154"/>
      <c r="D63" s="154"/>
      <c r="E63" s="153"/>
      <c r="F63" s="153"/>
    </row>
    <row r="64" spans="1:6">
      <c r="A64" s="1"/>
      <c r="B64" s="154"/>
      <c r="C64" s="154"/>
      <c r="D64" s="154"/>
      <c r="E64" s="153"/>
      <c r="F64" s="153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75"/>
  <sheetViews>
    <sheetView workbookViewId="0">
      <pane ySplit="8" topLeftCell="A63" activePane="bottomLeft" state="frozen"/>
      <selection pane="bottomLeft" activeCell="A72" sqref="A72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23</v>
      </c>
      <c r="C1" s="169"/>
      <c r="D1" s="169"/>
      <c r="E1" s="169"/>
      <c r="F1" s="169"/>
      <c r="G1" s="169"/>
      <c r="H1" s="170"/>
      <c r="I1" s="172" t="s">
        <v>89</v>
      </c>
      <c r="J1" s="12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24</v>
      </c>
      <c r="C2" s="169"/>
      <c r="D2" s="169"/>
      <c r="E2" s="169"/>
      <c r="F2" s="169"/>
      <c r="G2" s="169"/>
      <c r="H2" s="170"/>
      <c r="I2" s="172" t="s">
        <v>18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25</v>
      </c>
      <c r="C3" s="169"/>
      <c r="D3" s="169"/>
      <c r="E3" s="169"/>
      <c r="F3" s="169"/>
      <c r="G3" s="169"/>
      <c r="H3" s="170"/>
      <c r="I3" s="172" t="s">
        <v>91</v>
      </c>
      <c r="J3" s="12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>
      <c r="A4" s="3"/>
      <c r="B4" s="5" t="s">
        <v>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186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79</v>
      </c>
      <c r="B8" s="175" t="s">
        <v>80</v>
      </c>
      <c r="C8" s="175" t="s">
        <v>81</v>
      </c>
      <c r="D8" s="175" t="s">
        <v>82</v>
      </c>
      <c r="E8" s="175" t="s">
        <v>83</v>
      </c>
      <c r="F8" s="175" t="s">
        <v>84</v>
      </c>
      <c r="G8" s="175" t="s">
        <v>57</v>
      </c>
      <c r="H8" s="175" t="s">
        <v>58</v>
      </c>
      <c r="I8" s="175" t="s">
        <v>85</v>
      </c>
      <c r="J8" s="175"/>
      <c r="K8" s="175"/>
      <c r="L8" s="175"/>
      <c r="M8" s="175"/>
      <c r="N8" s="175"/>
      <c r="O8" s="175"/>
      <c r="P8" s="175" t="s">
        <v>86</v>
      </c>
      <c r="Q8" s="167"/>
      <c r="R8" s="167"/>
      <c r="S8" s="175" t="s">
        <v>87</v>
      </c>
      <c r="T8" s="168"/>
      <c r="U8" s="168"/>
      <c r="V8" s="175" t="s">
        <v>88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68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69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93</v>
      </c>
      <c r="C11" s="186" t="s">
        <v>94</v>
      </c>
      <c r="D11" s="180" t="s">
        <v>95</v>
      </c>
      <c r="E11" s="180" t="s">
        <v>96</v>
      </c>
      <c r="F11" s="181">
        <v>108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7"/>
      <c r="Q11" s="187"/>
      <c r="R11" s="187"/>
      <c r="S11" s="188">
        <f>ROUND(F11*(P11),3)</f>
        <v>0</v>
      </c>
      <c r="T11" s="184"/>
      <c r="U11" s="184"/>
      <c r="V11" s="189"/>
      <c r="Z11">
        <v>0</v>
      </c>
    </row>
    <row r="12" spans="1:26">
      <c r="A12" s="161"/>
      <c r="B12" s="161"/>
      <c r="C12" s="179">
        <v>6</v>
      </c>
      <c r="D12" s="179" t="s">
        <v>69</v>
      </c>
      <c r="E12" s="161"/>
      <c r="F12" s="178"/>
      <c r="G12" s="164">
        <f>ROUND((SUM(L10:L11))/1,2)</f>
        <v>0</v>
      </c>
      <c r="H12" s="164">
        <f>ROUND((SUM(M10:M11))/1,2)</f>
        <v>0</v>
      </c>
      <c r="I12" s="164">
        <f>ROUND((SUM(I10:I11))/1,2)</f>
        <v>0</v>
      </c>
      <c r="J12" s="161"/>
      <c r="K12" s="161"/>
      <c r="L12" s="161">
        <f>ROUND((SUM(L10:L11))/1,2)</f>
        <v>0</v>
      </c>
      <c r="M12" s="161">
        <f>ROUND((SUM(M10:M11))/1,2)</f>
        <v>0</v>
      </c>
      <c r="N12" s="161"/>
      <c r="O12" s="161"/>
      <c r="P12" s="190"/>
      <c r="Q12" s="161"/>
      <c r="R12" s="161"/>
      <c r="S12" s="190">
        <f>ROUND((SUM(S10:S11))/1,2)</f>
        <v>0</v>
      </c>
      <c r="T12" s="158"/>
      <c r="U12" s="158"/>
      <c r="V12" s="2">
        <f>ROUND((SUM(V10:V11))/1,2)</f>
        <v>0</v>
      </c>
      <c r="W12" s="158"/>
      <c r="X12" s="158"/>
      <c r="Y12" s="158"/>
      <c r="Z12" s="158"/>
    </row>
    <row r="13" spans="1:26">
      <c r="A13" s="1"/>
      <c r="B13" s="1"/>
      <c r="C13" s="1"/>
      <c r="D13" s="1"/>
      <c r="E13" s="1"/>
      <c r="F13" s="174"/>
      <c r="G13" s="154"/>
      <c r="H13" s="154"/>
      <c r="I13" s="15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>
      <c r="A14" s="161"/>
      <c r="B14" s="161"/>
      <c r="C14" s="179">
        <v>9</v>
      </c>
      <c r="D14" s="179" t="s">
        <v>70</v>
      </c>
      <c r="E14" s="161"/>
      <c r="F14" s="178"/>
      <c r="G14" s="162"/>
      <c r="H14" s="162"/>
      <c r="I14" s="16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58"/>
      <c r="U14" s="158"/>
      <c r="V14" s="161"/>
      <c r="W14" s="158"/>
      <c r="X14" s="158"/>
      <c r="Y14" s="158"/>
      <c r="Z14" s="158"/>
    </row>
    <row r="15" spans="1:26" ht="24.95" customHeight="1">
      <c r="A15" s="185">
        <v>2</v>
      </c>
      <c r="B15" s="180" t="s">
        <v>93</v>
      </c>
      <c r="C15" s="186" t="s">
        <v>103</v>
      </c>
      <c r="D15" s="180" t="s">
        <v>104</v>
      </c>
      <c r="E15" s="180" t="s">
        <v>105</v>
      </c>
      <c r="F15" s="181">
        <v>242.44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7"/>
      <c r="Q15" s="187"/>
      <c r="R15" s="187"/>
      <c r="S15" s="188">
        <f>ROUND(F15*(P15),3)</f>
        <v>0</v>
      </c>
      <c r="T15" s="184"/>
      <c r="U15" s="184"/>
      <c r="V15" s="189"/>
      <c r="Z15">
        <v>0</v>
      </c>
    </row>
    <row r="16" spans="1:26" ht="24.95" customHeight="1">
      <c r="A16" s="185">
        <v>3</v>
      </c>
      <c r="B16" s="180" t="s">
        <v>93</v>
      </c>
      <c r="C16" s="186" t="s">
        <v>106</v>
      </c>
      <c r="D16" s="180" t="s">
        <v>107</v>
      </c>
      <c r="E16" s="180" t="s">
        <v>108</v>
      </c>
      <c r="F16" s="181">
        <v>145.464</v>
      </c>
      <c r="G16" s="182">
        <v>0</v>
      </c>
      <c r="H16" s="182">
        <v>0</v>
      </c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7"/>
      <c r="Q16" s="187"/>
      <c r="R16" s="187"/>
      <c r="S16" s="188">
        <f>ROUND(F16*(P16),3)</f>
        <v>0</v>
      </c>
      <c r="T16" s="184"/>
      <c r="U16" s="184"/>
      <c r="V16" s="189"/>
      <c r="Z16">
        <v>0</v>
      </c>
    </row>
    <row r="17" spans="1:26" ht="24.95" customHeight="1">
      <c r="A17" s="185">
        <v>4</v>
      </c>
      <c r="B17" s="180" t="s">
        <v>109</v>
      </c>
      <c r="C17" s="186" t="s">
        <v>110</v>
      </c>
      <c r="D17" s="180" t="s">
        <v>111</v>
      </c>
      <c r="E17" s="180" t="s">
        <v>112</v>
      </c>
      <c r="F17" s="181">
        <v>1.6120000000000001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7"/>
      <c r="Q17" s="187"/>
      <c r="R17" s="187"/>
      <c r="S17" s="188">
        <f>ROUND(F17*(P17),3)</f>
        <v>0</v>
      </c>
      <c r="T17" s="184"/>
      <c r="U17" s="184"/>
      <c r="V17" s="189"/>
      <c r="Z17">
        <v>0</v>
      </c>
    </row>
    <row r="18" spans="1:26" ht="24.95" customHeight="1">
      <c r="A18" s="185">
        <v>5</v>
      </c>
      <c r="B18" s="180" t="s">
        <v>109</v>
      </c>
      <c r="C18" s="186" t="s">
        <v>113</v>
      </c>
      <c r="D18" s="180" t="s">
        <v>114</v>
      </c>
      <c r="E18" s="180" t="s">
        <v>112</v>
      </c>
      <c r="F18" s="181">
        <v>12.896000000000001</v>
      </c>
      <c r="G18" s="182">
        <v>0</v>
      </c>
      <c r="H18" s="182">
        <v>0</v>
      </c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7"/>
      <c r="Q18" s="187"/>
      <c r="R18" s="187"/>
      <c r="S18" s="188">
        <f>ROUND(F18*(P18),3)</f>
        <v>0</v>
      </c>
      <c r="T18" s="184"/>
      <c r="U18" s="184"/>
      <c r="V18" s="189"/>
      <c r="Z18">
        <v>0</v>
      </c>
    </row>
    <row r="19" spans="1:26" ht="24.95" customHeight="1">
      <c r="A19" s="185">
        <v>6</v>
      </c>
      <c r="B19" s="180" t="s">
        <v>109</v>
      </c>
      <c r="C19" s="186" t="s">
        <v>115</v>
      </c>
      <c r="D19" s="180" t="s">
        <v>116</v>
      </c>
      <c r="E19" s="180" t="s">
        <v>112</v>
      </c>
      <c r="F19" s="181">
        <v>1.6120000000000001</v>
      </c>
      <c r="G19" s="182">
        <v>0</v>
      </c>
      <c r="H19" s="182">
        <v>0</v>
      </c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7"/>
      <c r="Q19" s="187"/>
      <c r="R19" s="187"/>
      <c r="S19" s="188">
        <f>ROUND(F19*(P19),3)</f>
        <v>0</v>
      </c>
      <c r="T19" s="184"/>
      <c r="U19" s="184"/>
      <c r="V19" s="189"/>
      <c r="Z19">
        <v>0</v>
      </c>
    </row>
    <row r="20" spans="1:26" ht="24.95" customHeight="1">
      <c r="A20" s="185">
        <v>7</v>
      </c>
      <c r="B20" s="180" t="s">
        <v>109</v>
      </c>
      <c r="C20" s="186" t="s">
        <v>117</v>
      </c>
      <c r="D20" s="180" t="s">
        <v>118</v>
      </c>
      <c r="E20" s="180" t="s">
        <v>112</v>
      </c>
      <c r="F20" s="181">
        <v>1.6120000000000001</v>
      </c>
      <c r="G20" s="182">
        <v>0</v>
      </c>
      <c r="H20" s="182">
        <v>0</v>
      </c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7"/>
      <c r="Q20" s="187"/>
      <c r="R20" s="187"/>
      <c r="S20" s="188">
        <f>ROUND(F20*(P20),3)</f>
        <v>0</v>
      </c>
      <c r="T20" s="184"/>
      <c r="U20" s="184"/>
      <c r="V20" s="189"/>
      <c r="Z20">
        <v>0</v>
      </c>
    </row>
    <row r="21" spans="1:26" ht="24.95" customHeight="1">
      <c r="A21" s="185">
        <v>8</v>
      </c>
      <c r="B21" s="180" t="s">
        <v>109</v>
      </c>
      <c r="C21" s="186" t="s">
        <v>119</v>
      </c>
      <c r="D21" s="180" t="s">
        <v>120</v>
      </c>
      <c r="E21" s="180" t="s">
        <v>112</v>
      </c>
      <c r="F21" s="181">
        <v>1.6120000000000001</v>
      </c>
      <c r="G21" s="182">
        <v>0</v>
      </c>
      <c r="H21" s="182">
        <v>0</v>
      </c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7"/>
      <c r="Q21" s="187"/>
      <c r="R21" s="187"/>
      <c r="S21" s="188">
        <f>ROUND(F21*(P21),3)</f>
        <v>0</v>
      </c>
      <c r="T21" s="184"/>
      <c r="U21" s="184"/>
      <c r="V21" s="189"/>
      <c r="Z21">
        <v>0</v>
      </c>
    </row>
    <row r="22" spans="1:26" ht="35.1" customHeight="1">
      <c r="A22" s="185">
        <v>9</v>
      </c>
      <c r="B22" s="180" t="s">
        <v>109</v>
      </c>
      <c r="C22" s="186" t="s">
        <v>121</v>
      </c>
      <c r="D22" s="180" t="s">
        <v>122</v>
      </c>
      <c r="E22" s="180" t="s">
        <v>112</v>
      </c>
      <c r="F22" s="181">
        <v>1.6120000000000001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7"/>
      <c r="Q22" s="187"/>
      <c r="R22" s="187"/>
      <c r="S22" s="188">
        <f>ROUND(F22*(P22),3)</f>
        <v>0</v>
      </c>
      <c r="T22" s="184"/>
      <c r="U22" s="184"/>
      <c r="V22" s="189"/>
      <c r="Z22">
        <v>0</v>
      </c>
    </row>
    <row r="23" spans="1:26">
      <c r="A23" s="161"/>
      <c r="B23" s="161"/>
      <c r="C23" s="179">
        <v>9</v>
      </c>
      <c r="D23" s="179" t="s">
        <v>70</v>
      </c>
      <c r="E23" s="161"/>
      <c r="F23" s="178"/>
      <c r="G23" s="164">
        <f>ROUND((SUM(L14:L22))/1,2)</f>
        <v>0</v>
      </c>
      <c r="H23" s="164">
        <f>ROUND((SUM(M14:M22))/1,2)</f>
        <v>0</v>
      </c>
      <c r="I23" s="164">
        <f>ROUND((SUM(I14:I22))/1,2)</f>
        <v>0</v>
      </c>
      <c r="J23" s="161"/>
      <c r="K23" s="161"/>
      <c r="L23" s="161">
        <f>ROUND((SUM(L14:L22))/1,2)</f>
        <v>0</v>
      </c>
      <c r="M23" s="161">
        <f>ROUND((SUM(M14:M22))/1,2)</f>
        <v>0</v>
      </c>
      <c r="N23" s="161"/>
      <c r="O23" s="161"/>
      <c r="P23" s="190"/>
      <c r="Q23" s="161"/>
      <c r="R23" s="161"/>
      <c r="S23" s="190">
        <f>ROUND((SUM(S14:S22))/1,2)</f>
        <v>0</v>
      </c>
      <c r="T23" s="158"/>
      <c r="U23" s="158"/>
      <c r="V23" s="2">
        <f>ROUND((SUM(V14:V22))/1,2)</f>
        <v>0</v>
      </c>
      <c r="W23" s="158"/>
      <c r="X23" s="158"/>
      <c r="Y23" s="158"/>
      <c r="Z23" s="158"/>
    </row>
    <row r="24" spans="1:26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>
      <c r="A25" s="161"/>
      <c r="B25" s="161"/>
      <c r="C25" s="179">
        <v>99</v>
      </c>
      <c r="D25" s="179" t="s">
        <v>71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>
      <c r="A26" s="185">
        <v>10</v>
      </c>
      <c r="B26" s="180" t="s">
        <v>123</v>
      </c>
      <c r="C26" s="186" t="s">
        <v>124</v>
      </c>
      <c r="D26" s="180" t="s">
        <v>125</v>
      </c>
      <c r="E26" s="180" t="s">
        <v>112</v>
      </c>
      <c r="F26" s="181">
        <v>3.0150000000000001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7"/>
      <c r="Q26" s="187"/>
      <c r="R26" s="187"/>
      <c r="S26" s="188">
        <f>ROUND(F26*(P26),3)</f>
        <v>0</v>
      </c>
      <c r="T26" s="184"/>
      <c r="U26" s="184"/>
      <c r="V26" s="189"/>
      <c r="Z26">
        <v>0</v>
      </c>
    </row>
    <row r="27" spans="1:26">
      <c r="A27" s="161"/>
      <c r="B27" s="161"/>
      <c r="C27" s="179">
        <v>99</v>
      </c>
      <c r="D27" s="179" t="s">
        <v>71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90"/>
      <c r="Q27" s="161"/>
      <c r="R27" s="161"/>
      <c r="S27" s="190">
        <f>ROUND((SUM(S25:S26))/1,2)</f>
        <v>0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>
      <c r="A29" s="161"/>
      <c r="B29" s="161"/>
      <c r="C29" s="161"/>
      <c r="D29" s="2" t="s">
        <v>68</v>
      </c>
      <c r="E29" s="161"/>
      <c r="F29" s="178"/>
      <c r="G29" s="164">
        <f>ROUND((SUM(L9:L28))/2,2)</f>
        <v>0</v>
      </c>
      <c r="H29" s="164">
        <f>ROUND((SUM(M9:M28))/2,2)</f>
        <v>0</v>
      </c>
      <c r="I29" s="164">
        <f>ROUND((SUM(I9:I28))/2,2)</f>
        <v>0</v>
      </c>
      <c r="J29" s="162"/>
      <c r="K29" s="161"/>
      <c r="L29" s="162">
        <f>ROUND((SUM(L9:L28))/2,2)</f>
        <v>0</v>
      </c>
      <c r="M29" s="162">
        <f>ROUND((SUM(M9:M28))/2,2)</f>
        <v>0</v>
      </c>
      <c r="N29" s="161"/>
      <c r="O29" s="161"/>
      <c r="P29" s="190"/>
      <c r="Q29" s="161"/>
      <c r="R29" s="161"/>
      <c r="S29" s="190">
        <f>ROUND((SUM(S9:S28))/2,2)</f>
        <v>0</v>
      </c>
      <c r="T29" s="158"/>
      <c r="U29" s="158"/>
      <c r="V29" s="2">
        <f>ROUND((SUM(V9:V28))/2,2)</f>
        <v>0</v>
      </c>
    </row>
    <row r="30" spans="1:26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61"/>
      <c r="B31" s="161"/>
      <c r="C31" s="161"/>
      <c r="D31" s="2" t="s">
        <v>72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>
      <c r="A32" s="161"/>
      <c r="B32" s="161"/>
      <c r="C32" s="179">
        <v>712</v>
      </c>
      <c r="D32" s="179" t="s">
        <v>73</v>
      </c>
      <c r="E32" s="161"/>
      <c r="F32" s="178"/>
      <c r="G32" s="162"/>
      <c r="H32" s="162"/>
      <c r="I32" s="162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58"/>
      <c r="U32" s="158"/>
      <c r="V32" s="161"/>
      <c r="W32" s="158"/>
      <c r="X32" s="158"/>
      <c r="Y32" s="158"/>
      <c r="Z32" s="158"/>
    </row>
    <row r="33" spans="1:26" ht="24.95" customHeight="1">
      <c r="A33" s="185">
        <v>11</v>
      </c>
      <c r="B33" s="180" t="s">
        <v>93</v>
      </c>
      <c r="C33" s="186" t="s">
        <v>126</v>
      </c>
      <c r="D33" s="180" t="s">
        <v>127</v>
      </c>
      <c r="E33" s="180" t="s">
        <v>96</v>
      </c>
      <c r="F33" s="181">
        <v>84.6</v>
      </c>
      <c r="G33" s="182">
        <v>0</v>
      </c>
      <c r="H33" s="182">
        <v>0</v>
      </c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7"/>
      <c r="Q33" s="187"/>
      <c r="R33" s="187"/>
      <c r="S33" s="188">
        <f>ROUND(F33*(P33),3)</f>
        <v>0</v>
      </c>
      <c r="T33" s="184"/>
      <c r="U33" s="184"/>
      <c r="V33" s="189"/>
      <c r="Z33">
        <v>0</v>
      </c>
    </row>
    <row r="34" spans="1:26" ht="35.1" customHeight="1">
      <c r="A34" s="185">
        <v>12</v>
      </c>
      <c r="B34" s="180" t="s">
        <v>93</v>
      </c>
      <c r="C34" s="186" t="s">
        <v>128</v>
      </c>
      <c r="D34" s="180" t="s">
        <v>129</v>
      </c>
      <c r="E34" s="180" t="s">
        <v>102</v>
      </c>
      <c r="F34" s="181">
        <v>169.2</v>
      </c>
      <c r="G34" s="182">
        <v>0</v>
      </c>
      <c r="H34" s="182">
        <v>0</v>
      </c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7"/>
      <c r="Q34" s="187"/>
      <c r="R34" s="187"/>
      <c r="S34" s="188">
        <f>ROUND(F34*(P34),3)</f>
        <v>0</v>
      </c>
      <c r="T34" s="184"/>
      <c r="U34" s="184"/>
      <c r="V34" s="189"/>
      <c r="Z34">
        <v>0</v>
      </c>
    </row>
    <row r="35" spans="1:26" ht="24.95" customHeight="1">
      <c r="A35" s="185">
        <v>13</v>
      </c>
      <c r="B35" s="180" t="s">
        <v>93</v>
      </c>
      <c r="C35" s="186" t="s">
        <v>130</v>
      </c>
      <c r="D35" s="180" t="s">
        <v>131</v>
      </c>
      <c r="E35" s="180" t="s">
        <v>132</v>
      </c>
      <c r="F35" s="181">
        <v>1</v>
      </c>
      <c r="G35" s="182">
        <v>0</v>
      </c>
      <c r="H35" s="182">
        <v>0</v>
      </c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7"/>
      <c r="Q35" s="187"/>
      <c r="R35" s="187"/>
      <c r="S35" s="188">
        <f>ROUND(F35*(P35),3)</f>
        <v>0</v>
      </c>
      <c r="T35" s="184"/>
      <c r="U35" s="184"/>
      <c r="V35" s="189"/>
      <c r="Z35">
        <v>0</v>
      </c>
    </row>
    <row r="36" spans="1:26" ht="35.1" customHeight="1">
      <c r="A36" s="185">
        <v>14</v>
      </c>
      <c r="B36" s="180" t="s">
        <v>133</v>
      </c>
      <c r="C36" s="186" t="s">
        <v>134</v>
      </c>
      <c r="D36" s="180" t="s">
        <v>135</v>
      </c>
      <c r="E36" s="180" t="s">
        <v>105</v>
      </c>
      <c r="F36" s="181">
        <v>267.82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9">
        <v>9.0000000000000006E-5</v>
      </c>
      <c r="Q36" s="187"/>
      <c r="R36" s="187">
        <v>9.0000000000000006E-5</v>
      </c>
      <c r="S36" s="188">
        <f>ROUND(F36*(P36),3)</f>
        <v>2.4E-2</v>
      </c>
      <c r="T36" s="184"/>
      <c r="U36" s="184"/>
      <c r="V36" s="189"/>
      <c r="Z36">
        <v>0</v>
      </c>
    </row>
    <row r="37" spans="1:26" ht="35.1" customHeight="1">
      <c r="A37" s="185">
        <v>15</v>
      </c>
      <c r="B37" s="180" t="s">
        <v>93</v>
      </c>
      <c r="C37" s="186" t="s">
        <v>187</v>
      </c>
      <c r="D37" s="180" t="s">
        <v>188</v>
      </c>
      <c r="E37" s="180" t="s">
        <v>108</v>
      </c>
      <c r="F37" s="181">
        <v>1.28</v>
      </c>
      <c r="G37" s="182">
        <v>0</v>
      </c>
      <c r="H37" s="182">
        <v>0</v>
      </c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7"/>
      <c r="Q37" s="187"/>
      <c r="R37" s="187"/>
      <c r="S37" s="188">
        <f>ROUND(F37*(P37),3)</f>
        <v>0</v>
      </c>
      <c r="T37" s="184"/>
      <c r="U37" s="184"/>
      <c r="V37" s="189"/>
      <c r="Z37">
        <v>0</v>
      </c>
    </row>
    <row r="38" spans="1:26" ht="24.95" customHeight="1">
      <c r="A38" s="185">
        <v>16</v>
      </c>
      <c r="B38" s="191" t="s">
        <v>136</v>
      </c>
      <c r="C38" s="196" t="s">
        <v>137</v>
      </c>
      <c r="D38" s="191" t="s">
        <v>138</v>
      </c>
      <c r="E38" s="191" t="s">
        <v>105</v>
      </c>
      <c r="F38" s="192">
        <v>309.46499999999997</v>
      </c>
      <c r="G38" s="193">
        <v>0</v>
      </c>
      <c r="H38" s="193">
        <v>0</v>
      </c>
      <c r="I38" s="193">
        <f>ROUND(F38*(G38+H38),2)</f>
        <v>0</v>
      </c>
      <c r="J38" s="191">
        <f>ROUND(F38*(N38),2)</f>
        <v>0</v>
      </c>
      <c r="K38" s="194">
        <f>ROUND(F38*(O38),2)</f>
        <v>0</v>
      </c>
      <c r="L38" s="194">
        <f>ROUND(F38*(G38),2)</f>
        <v>0</v>
      </c>
      <c r="M38" s="194">
        <f>ROUND(F38*(H38),2)</f>
        <v>0</v>
      </c>
      <c r="N38" s="194">
        <v>0</v>
      </c>
      <c r="O38" s="194"/>
      <c r="P38" s="197"/>
      <c r="Q38" s="197"/>
      <c r="R38" s="197"/>
      <c r="S38" s="198">
        <f>ROUND(F38*(P38),3)</f>
        <v>0</v>
      </c>
      <c r="T38" s="195"/>
      <c r="U38" s="195"/>
      <c r="V38" s="199"/>
      <c r="Z38">
        <v>0</v>
      </c>
    </row>
    <row r="39" spans="1:26" ht="24.95" customHeight="1">
      <c r="A39" s="185">
        <v>17</v>
      </c>
      <c r="B39" s="180" t="s">
        <v>133</v>
      </c>
      <c r="C39" s="186" t="s">
        <v>140</v>
      </c>
      <c r="D39" s="180" t="s">
        <v>141</v>
      </c>
      <c r="E39" s="180" t="s">
        <v>142</v>
      </c>
      <c r="F39" s="181">
        <v>1081.28</v>
      </c>
      <c r="G39" s="182">
        <v>0</v>
      </c>
      <c r="H39" s="182">
        <v>0</v>
      </c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7"/>
      <c r="Q39" s="187"/>
      <c r="R39" s="187"/>
      <c r="S39" s="188">
        <f>ROUND(F39*(P39),3)</f>
        <v>0</v>
      </c>
      <c r="T39" s="184"/>
      <c r="U39" s="184"/>
      <c r="V39" s="189"/>
      <c r="Z39">
        <v>0</v>
      </c>
    </row>
    <row r="40" spans="1:26" ht="24.95" customHeight="1">
      <c r="A40" s="185">
        <v>18</v>
      </c>
      <c r="B40" s="191" t="s">
        <v>143</v>
      </c>
      <c r="C40" s="196" t="s">
        <v>144</v>
      </c>
      <c r="D40" s="191" t="s">
        <v>145</v>
      </c>
      <c r="E40" s="191" t="s">
        <v>142</v>
      </c>
      <c r="F40" s="192">
        <v>1081.28</v>
      </c>
      <c r="G40" s="193">
        <v>0</v>
      </c>
      <c r="H40" s="193">
        <v>0</v>
      </c>
      <c r="I40" s="193">
        <f>ROUND(F40*(G40+H40),2)</f>
        <v>0</v>
      </c>
      <c r="J40" s="191">
        <f>ROUND(F40*(N40),2)</f>
        <v>0</v>
      </c>
      <c r="K40" s="194">
        <f>ROUND(F40*(O40),2)</f>
        <v>0</v>
      </c>
      <c r="L40" s="194">
        <f>ROUND(F40*(G40),2)</f>
        <v>0</v>
      </c>
      <c r="M40" s="194">
        <f>ROUND(F40*(H40),2)</f>
        <v>0</v>
      </c>
      <c r="N40" s="194">
        <v>0</v>
      </c>
      <c r="O40" s="194"/>
      <c r="P40" s="199">
        <v>2.5999999999999998E-4</v>
      </c>
      <c r="Q40" s="197"/>
      <c r="R40" s="197">
        <v>2.5999999999999998E-4</v>
      </c>
      <c r="S40" s="198">
        <f>ROUND(F40*(P40),3)</f>
        <v>0.28100000000000003</v>
      </c>
      <c r="T40" s="195"/>
      <c r="U40" s="195"/>
      <c r="V40" s="199"/>
      <c r="Z40">
        <v>0</v>
      </c>
    </row>
    <row r="41" spans="1:26" ht="24.95" customHeight="1">
      <c r="A41" s="185">
        <v>19</v>
      </c>
      <c r="B41" s="180" t="s">
        <v>133</v>
      </c>
      <c r="C41" s="186" t="s">
        <v>146</v>
      </c>
      <c r="D41" s="180" t="s">
        <v>147</v>
      </c>
      <c r="E41" s="180" t="s">
        <v>105</v>
      </c>
      <c r="F41" s="181">
        <v>269.10000000000002</v>
      </c>
      <c r="G41" s="182">
        <v>0</v>
      </c>
      <c r="H41" s="182">
        <v>0</v>
      </c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7"/>
      <c r="Q41" s="187"/>
      <c r="R41" s="187"/>
      <c r="S41" s="188">
        <f>ROUND(F41*(P41),3)</f>
        <v>0</v>
      </c>
      <c r="T41" s="184"/>
      <c r="U41" s="184"/>
      <c r="V41" s="189"/>
      <c r="Z41">
        <v>0</v>
      </c>
    </row>
    <row r="42" spans="1:26" ht="24.95" customHeight="1">
      <c r="A42" s="185">
        <v>20</v>
      </c>
      <c r="B42" s="191" t="s">
        <v>136</v>
      </c>
      <c r="C42" s="196" t="s">
        <v>148</v>
      </c>
      <c r="D42" s="191" t="s">
        <v>149</v>
      </c>
      <c r="E42" s="191" t="s">
        <v>139</v>
      </c>
      <c r="F42" s="192">
        <v>296.01</v>
      </c>
      <c r="G42" s="193">
        <v>0</v>
      </c>
      <c r="H42" s="193">
        <v>0</v>
      </c>
      <c r="I42" s="193">
        <f>ROUND(F42*(G42+H42),2)</f>
        <v>0</v>
      </c>
      <c r="J42" s="191">
        <f>ROUND(F42*(N42),2)</f>
        <v>0</v>
      </c>
      <c r="K42" s="194">
        <f>ROUND(F42*(O42),2)</f>
        <v>0</v>
      </c>
      <c r="L42" s="194">
        <f>ROUND(F42*(G42),2)</f>
        <v>0</v>
      </c>
      <c r="M42" s="194">
        <f>ROUND(F42*(H42),2)</f>
        <v>0</v>
      </c>
      <c r="N42" s="194">
        <v>0</v>
      </c>
      <c r="O42" s="194"/>
      <c r="P42" s="197"/>
      <c r="Q42" s="197"/>
      <c r="R42" s="197"/>
      <c r="S42" s="198">
        <f>ROUND(F42*(P42),3)</f>
        <v>0</v>
      </c>
      <c r="T42" s="195"/>
      <c r="U42" s="195"/>
      <c r="V42" s="199"/>
      <c r="Z42">
        <v>0</v>
      </c>
    </row>
    <row r="43" spans="1:26" ht="35.1" customHeight="1">
      <c r="A43" s="185">
        <v>21</v>
      </c>
      <c r="B43" s="180" t="s">
        <v>93</v>
      </c>
      <c r="C43" s="186" t="s">
        <v>153</v>
      </c>
      <c r="D43" s="180" t="s">
        <v>154</v>
      </c>
      <c r="E43" s="180" t="s">
        <v>96</v>
      </c>
      <c r="F43" s="181">
        <v>12.8</v>
      </c>
      <c r="G43" s="182">
        <v>0</v>
      </c>
      <c r="H43" s="182">
        <v>0</v>
      </c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7"/>
      <c r="Q43" s="187"/>
      <c r="R43" s="187"/>
      <c r="S43" s="188">
        <f>ROUND(F43*(P43),3)</f>
        <v>0</v>
      </c>
      <c r="T43" s="184"/>
      <c r="U43" s="184"/>
      <c r="V43" s="189"/>
      <c r="Z43">
        <v>0</v>
      </c>
    </row>
    <row r="44" spans="1:26" ht="24.95" customHeight="1">
      <c r="A44" s="185">
        <v>22</v>
      </c>
      <c r="B44" s="180" t="s">
        <v>93</v>
      </c>
      <c r="C44" s="186" t="s">
        <v>155</v>
      </c>
      <c r="D44" s="180" t="s">
        <v>156</v>
      </c>
      <c r="E44" s="180" t="s">
        <v>152</v>
      </c>
      <c r="F44" s="181">
        <v>84.6</v>
      </c>
      <c r="G44" s="182">
        <v>0</v>
      </c>
      <c r="H44" s="182">
        <v>0</v>
      </c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7"/>
      <c r="Q44" s="187"/>
      <c r="R44" s="187"/>
      <c r="S44" s="188">
        <f>ROUND(F44*(P44),3)</f>
        <v>0</v>
      </c>
      <c r="T44" s="184"/>
      <c r="U44" s="184"/>
      <c r="V44" s="189"/>
      <c r="Z44">
        <v>0</v>
      </c>
    </row>
    <row r="45" spans="1:26" ht="24.95" customHeight="1">
      <c r="A45" s="185">
        <v>23</v>
      </c>
      <c r="B45" s="191" t="s">
        <v>157</v>
      </c>
      <c r="C45" s="196" t="s">
        <v>158</v>
      </c>
      <c r="D45" s="191" t="s">
        <v>159</v>
      </c>
      <c r="E45" s="191" t="s">
        <v>105</v>
      </c>
      <c r="F45" s="192">
        <v>21.15</v>
      </c>
      <c r="G45" s="193">
        <v>0</v>
      </c>
      <c r="H45" s="193">
        <v>0</v>
      </c>
      <c r="I45" s="193">
        <f>ROUND(F45*(G45+H45),2)</f>
        <v>0</v>
      </c>
      <c r="J45" s="191">
        <f>ROUND(F45*(N45),2)</f>
        <v>0</v>
      </c>
      <c r="K45" s="194">
        <f>ROUND(F45*(O45),2)</f>
        <v>0</v>
      </c>
      <c r="L45" s="194">
        <f>ROUND(F45*(G45),2)</f>
        <v>0</v>
      </c>
      <c r="M45" s="194">
        <f>ROUND(F45*(H45),2)</f>
        <v>0</v>
      </c>
      <c r="N45" s="194">
        <v>0</v>
      </c>
      <c r="O45" s="194"/>
      <c r="P45" s="197"/>
      <c r="Q45" s="197"/>
      <c r="R45" s="197"/>
      <c r="S45" s="198">
        <f>ROUND(F45*(P45),3)</f>
        <v>0</v>
      </c>
      <c r="T45" s="195"/>
      <c r="U45" s="195"/>
      <c r="V45" s="199"/>
      <c r="Z45">
        <v>0</v>
      </c>
    </row>
    <row r="46" spans="1:26" ht="24.95" customHeight="1">
      <c r="A46" s="185">
        <v>24</v>
      </c>
      <c r="B46" s="180" t="s">
        <v>133</v>
      </c>
      <c r="C46" s="186" t="s">
        <v>160</v>
      </c>
      <c r="D46" s="180" t="s">
        <v>161</v>
      </c>
      <c r="E46" s="180" t="s">
        <v>142</v>
      </c>
      <c r="F46" s="181">
        <v>12</v>
      </c>
      <c r="G46" s="182">
        <v>0</v>
      </c>
      <c r="H46" s="182">
        <v>0</v>
      </c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9">
        <v>2.4000000000000001E-4</v>
      </c>
      <c r="Q46" s="187"/>
      <c r="R46" s="187">
        <v>2.4000000000000001E-4</v>
      </c>
      <c r="S46" s="188">
        <f>ROUND(F46*(P46),3)</f>
        <v>3.0000000000000001E-3</v>
      </c>
      <c r="T46" s="184"/>
      <c r="U46" s="184"/>
      <c r="V46" s="189"/>
      <c r="Z46">
        <v>0</v>
      </c>
    </row>
    <row r="47" spans="1:26" ht="24.95" customHeight="1">
      <c r="A47" s="185">
        <v>25</v>
      </c>
      <c r="B47" s="180" t="s">
        <v>162</v>
      </c>
      <c r="C47" s="186" t="s">
        <v>163</v>
      </c>
      <c r="D47" s="180" t="s">
        <v>164</v>
      </c>
      <c r="E47" s="180" t="s">
        <v>105</v>
      </c>
      <c r="F47" s="181">
        <v>242.44</v>
      </c>
      <c r="G47" s="182">
        <v>0</v>
      </c>
      <c r="H47" s="182">
        <v>0</v>
      </c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7"/>
      <c r="Q47" s="187"/>
      <c r="R47" s="187"/>
      <c r="S47" s="188">
        <f>ROUND(F47*(P47),3)</f>
        <v>0</v>
      </c>
      <c r="T47" s="184"/>
      <c r="U47" s="184"/>
      <c r="V47" s="189"/>
      <c r="Z47">
        <v>0</v>
      </c>
    </row>
    <row r="48" spans="1:26" ht="24.95" customHeight="1">
      <c r="A48" s="185">
        <v>26</v>
      </c>
      <c r="B48" s="180" t="s">
        <v>133</v>
      </c>
      <c r="C48" s="186" t="s">
        <v>165</v>
      </c>
      <c r="D48" s="180" t="s">
        <v>166</v>
      </c>
      <c r="E48" s="180" t="s">
        <v>167</v>
      </c>
      <c r="F48" s="181">
        <v>7.0000000000000009</v>
      </c>
      <c r="G48" s="182">
        <v>0</v>
      </c>
      <c r="H48" s="182">
        <v>0</v>
      </c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7"/>
      <c r="Q48" s="187"/>
      <c r="R48" s="187"/>
      <c r="S48" s="188">
        <f>ROUND(F48*(P48),3)</f>
        <v>0</v>
      </c>
      <c r="T48" s="184"/>
      <c r="U48" s="184"/>
      <c r="V48" s="189"/>
      <c r="Z48">
        <v>0</v>
      </c>
    </row>
    <row r="49" spans="1:26">
      <c r="A49" s="161"/>
      <c r="B49" s="161"/>
      <c r="C49" s="179">
        <v>712</v>
      </c>
      <c r="D49" s="179" t="s">
        <v>73</v>
      </c>
      <c r="E49" s="161"/>
      <c r="F49" s="178"/>
      <c r="G49" s="164">
        <f>ROUND((SUM(L32:L48))/1,2)</f>
        <v>0</v>
      </c>
      <c r="H49" s="164">
        <f>ROUND((SUM(M32:M48))/1,2)</f>
        <v>0</v>
      </c>
      <c r="I49" s="164">
        <f>ROUND((SUM(I32:I48))/1,2)</f>
        <v>0</v>
      </c>
      <c r="J49" s="161"/>
      <c r="K49" s="161"/>
      <c r="L49" s="161">
        <f>ROUND((SUM(L32:L48))/1,2)</f>
        <v>0</v>
      </c>
      <c r="M49" s="161">
        <f>ROUND((SUM(M32:M48))/1,2)</f>
        <v>0</v>
      </c>
      <c r="N49" s="161"/>
      <c r="O49" s="161"/>
      <c r="P49" s="190"/>
      <c r="Q49" s="161"/>
      <c r="R49" s="161"/>
      <c r="S49" s="190">
        <f>ROUND((SUM(S32:S48))/1,2)</f>
        <v>0.31</v>
      </c>
      <c r="T49" s="158"/>
      <c r="U49" s="158"/>
      <c r="V49" s="2">
        <f>ROUND((SUM(V32:V48))/1,2)</f>
        <v>0</v>
      </c>
      <c r="W49" s="158"/>
      <c r="X49" s="158"/>
      <c r="Y49" s="158"/>
      <c r="Z49" s="158"/>
    </row>
    <row r="50" spans="1:26">
      <c r="A50" s="1"/>
      <c r="B50" s="1"/>
      <c r="C50" s="1"/>
      <c r="D50" s="1"/>
      <c r="E50" s="1"/>
      <c r="F50" s="174"/>
      <c r="G50" s="154"/>
      <c r="H50" s="154"/>
      <c r="I50" s="15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>
      <c r="A51" s="161"/>
      <c r="B51" s="161"/>
      <c r="C51" s="179">
        <v>721</v>
      </c>
      <c r="D51" s="179" t="s">
        <v>74</v>
      </c>
      <c r="E51" s="161"/>
      <c r="F51" s="178"/>
      <c r="G51" s="162"/>
      <c r="H51" s="162"/>
      <c r="I51" s="162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58"/>
      <c r="U51" s="158"/>
      <c r="V51" s="161"/>
      <c r="W51" s="158"/>
      <c r="X51" s="158"/>
      <c r="Y51" s="158"/>
      <c r="Z51" s="158"/>
    </row>
    <row r="52" spans="1:26" ht="24.95" customHeight="1">
      <c r="A52" s="185">
        <v>27</v>
      </c>
      <c r="B52" s="180" t="s">
        <v>189</v>
      </c>
      <c r="C52" s="186" t="s">
        <v>190</v>
      </c>
      <c r="D52" s="180" t="s">
        <v>191</v>
      </c>
      <c r="E52" s="180" t="s">
        <v>142</v>
      </c>
      <c r="F52" s="181">
        <v>2</v>
      </c>
      <c r="G52" s="182">
        <v>0</v>
      </c>
      <c r="H52" s="182">
        <v>0</v>
      </c>
      <c r="I52" s="182">
        <f>ROUND(F52*(G52+H52),2)</f>
        <v>0</v>
      </c>
      <c r="J52" s="180">
        <f>ROUND(F52*(N52),2)</f>
        <v>0</v>
      </c>
      <c r="K52" s="183">
        <f>ROUND(F52*(O52),2)</f>
        <v>0</v>
      </c>
      <c r="L52" s="183">
        <f>ROUND(F52*(G52),2)</f>
        <v>0</v>
      </c>
      <c r="M52" s="183">
        <f>ROUND(F52*(H52),2)</f>
        <v>0</v>
      </c>
      <c r="N52" s="183">
        <v>0</v>
      </c>
      <c r="O52" s="183"/>
      <c r="P52" s="187"/>
      <c r="Q52" s="187"/>
      <c r="R52" s="187"/>
      <c r="S52" s="188">
        <f>ROUND(F52*(P52),3)</f>
        <v>0</v>
      </c>
      <c r="T52" s="184"/>
      <c r="U52" s="184"/>
      <c r="V52" s="189">
        <f>ROUND(F52*(X52),3)</f>
        <v>0.04</v>
      </c>
      <c r="X52">
        <v>2.0109999999999999E-2</v>
      </c>
      <c r="Z52">
        <v>0</v>
      </c>
    </row>
    <row r="53" spans="1:26">
      <c r="A53" s="161"/>
      <c r="B53" s="161"/>
      <c r="C53" s="179">
        <v>721</v>
      </c>
      <c r="D53" s="179" t="s">
        <v>74</v>
      </c>
      <c r="E53" s="161"/>
      <c r="F53" s="178"/>
      <c r="G53" s="164">
        <f>ROUND((SUM(L51:L52))/1,2)</f>
        <v>0</v>
      </c>
      <c r="H53" s="164">
        <f>ROUND((SUM(M51:M52))/1,2)</f>
        <v>0</v>
      </c>
      <c r="I53" s="164">
        <f>ROUND((SUM(I51:I52))/1,2)</f>
        <v>0</v>
      </c>
      <c r="J53" s="161"/>
      <c r="K53" s="161"/>
      <c r="L53" s="161">
        <f>ROUND((SUM(L51:L52))/1,2)</f>
        <v>0</v>
      </c>
      <c r="M53" s="161">
        <f>ROUND((SUM(M51:M52))/1,2)</f>
        <v>0</v>
      </c>
      <c r="N53" s="161"/>
      <c r="O53" s="161"/>
      <c r="P53" s="190"/>
      <c r="Q53" s="161"/>
      <c r="R53" s="161"/>
      <c r="S53" s="190">
        <f>ROUND((SUM(S51:S52))/1,2)</f>
        <v>0</v>
      </c>
      <c r="T53" s="158"/>
      <c r="U53" s="158"/>
      <c r="V53" s="2">
        <f>ROUND((SUM(V51:V52))/1,2)</f>
        <v>0.04</v>
      </c>
      <c r="W53" s="158"/>
      <c r="X53" s="158"/>
      <c r="Y53" s="158"/>
      <c r="Z53" s="158"/>
    </row>
    <row r="54" spans="1:26">
      <c r="A54" s="1"/>
      <c r="B54" s="1"/>
      <c r="C54" s="1"/>
      <c r="D54" s="1"/>
      <c r="E54" s="1"/>
      <c r="F54" s="174"/>
      <c r="G54" s="154"/>
      <c r="H54" s="154"/>
      <c r="I54" s="15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>
      <c r="A55" s="161"/>
      <c r="B55" s="161"/>
      <c r="C55" s="179">
        <v>722</v>
      </c>
      <c r="D55" s="179" t="s">
        <v>75</v>
      </c>
      <c r="E55" s="161"/>
      <c r="F55" s="178"/>
      <c r="G55" s="162"/>
      <c r="H55" s="162"/>
      <c r="I55" s="162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58"/>
      <c r="U55" s="158"/>
      <c r="V55" s="161"/>
      <c r="W55" s="158"/>
      <c r="X55" s="158"/>
      <c r="Y55" s="158"/>
      <c r="Z55" s="158"/>
    </row>
    <row r="56" spans="1:26" ht="24.95" customHeight="1">
      <c r="A56" s="185">
        <v>28</v>
      </c>
      <c r="B56" s="180" t="s">
        <v>168</v>
      </c>
      <c r="C56" s="186" t="s">
        <v>171</v>
      </c>
      <c r="D56" s="180" t="s">
        <v>172</v>
      </c>
      <c r="E56" s="180" t="s">
        <v>99</v>
      </c>
      <c r="F56" s="181">
        <v>2</v>
      </c>
      <c r="G56" s="182">
        <v>0</v>
      </c>
      <c r="H56" s="182">
        <v>0</v>
      </c>
      <c r="I56" s="182">
        <f>ROUND(F56*(G56+H56),2)</f>
        <v>0</v>
      </c>
      <c r="J56" s="180">
        <f>ROUND(F56*(N56),2)</f>
        <v>0</v>
      </c>
      <c r="K56" s="183">
        <f>ROUND(F56*(O56),2)</f>
        <v>0</v>
      </c>
      <c r="L56" s="183">
        <f>ROUND(F56*(G56),2)</f>
        <v>0</v>
      </c>
      <c r="M56" s="183">
        <f>ROUND(F56*(H56),2)</f>
        <v>0</v>
      </c>
      <c r="N56" s="183">
        <v>0</v>
      </c>
      <c r="O56" s="183"/>
      <c r="P56" s="187"/>
      <c r="Q56" s="187"/>
      <c r="R56" s="187"/>
      <c r="S56" s="188">
        <f>ROUND(F56*(P56),3)</f>
        <v>0</v>
      </c>
      <c r="T56" s="184"/>
      <c r="U56" s="184"/>
      <c r="V56" s="189"/>
      <c r="Z56">
        <v>0</v>
      </c>
    </row>
    <row r="57" spans="1:26" ht="35.1" customHeight="1">
      <c r="A57" s="185">
        <v>29</v>
      </c>
      <c r="B57" s="180" t="s">
        <v>93</v>
      </c>
      <c r="C57" s="186" t="s">
        <v>173</v>
      </c>
      <c r="D57" s="180" t="s">
        <v>192</v>
      </c>
      <c r="E57" s="180" t="s">
        <v>99</v>
      </c>
      <c r="F57" s="181">
        <v>2</v>
      </c>
      <c r="G57" s="182">
        <v>0</v>
      </c>
      <c r="H57" s="182">
        <v>0</v>
      </c>
      <c r="I57" s="182">
        <f>ROUND(F57*(G57+H57),2)</f>
        <v>0</v>
      </c>
      <c r="J57" s="180">
        <f>ROUND(F57*(N57),2)</f>
        <v>0</v>
      </c>
      <c r="K57" s="183">
        <f>ROUND(F57*(O57),2)</f>
        <v>0</v>
      </c>
      <c r="L57" s="183">
        <f>ROUND(F57*(G57),2)</f>
        <v>0</v>
      </c>
      <c r="M57" s="183">
        <f>ROUND(F57*(H57),2)</f>
        <v>0</v>
      </c>
      <c r="N57" s="183">
        <v>0</v>
      </c>
      <c r="O57" s="183"/>
      <c r="P57" s="187"/>
      <c r="Q57" s="187"/>
      <c r="R57" s="187"/>
      <c r="S57" s="188">
        <f>ROUND(F57*(P57),3)</f>
        <v>0</v>
      </c>
      <c r="T57" s="184"/>
      <c r="U57" s="184"/>
      <c r="V57" s="189"/>
      <c r="Z57">
        <v>0</v>
      </c>
    </row>
    <row r="58" spans="1:26" ht="24.95" customHeight="1">
      <c r="A58" s="185">
        <v>30</v>
      </c>
      <c r="B58" s="180" t="s">
        <v>93</v>
      </c>
      <c r="C58" s="186" t="s">
        <v>193</v>
      </c>
      <c r="D58" s="180" t="s">
        <v>194</v>
      </c>
      <c r="E58" s="180" t="s">
        <v>142</v>
      </c>
      <c r="F58" s="181">
        <v>2</v>
      </c>
      <c r="G58" s="182">
        <v>0</v>
      </c>
      <c r="H58" s="182">
        <v>0</v>
      </c>
      <c r="I58" s="182">
        <f>ROUND(F58*(G58+H58),2)</f>
        <v>0</v>
      </c>
      <c r="J58" s="180">
        <f>ROUND(F58*(N58),2)</f>
        <v>0</v>
      </c>
      <c r="K58" s="183">
        <f>ROUND(F58*(O58),2)</f>
        <v>0</v>
      </c>
      <c r="L58" s="183">
        <f>ROUND(F58*(G58),2)</f>
        <v>0</v>
      </c>
      <c r="M58" s="183">
        <f>ROUND(F58*(H58),2)</f>
        <v>0</v>
      </c>
      <c r="N58" s="183">
        <v>0</v>
      </c>
      <c r="O58" s="183"/>
      <c r="P58" s="187"/>
      <c r="Q58" s="187"/>
      <c r="R58" s="187"/>
      <c r="S58" s="188">
        <f>ROUND(F58*(P58),3)</f>
        <v>0</v>
      </c>
      <c r="T58" s="184"/>
      <c r="U58" s="184"/>
      <c r="V58" s="189"/>
      <c r="Z58">
        <v>0</v>
      </c>
    </row>
    <row r="59" spans="1:26" ht="35.1" customHeight="1">
      <c r="A59" s="185">
        <v>31</v>
      </c>
      <c r="B59" s="180" t="s">
        <v>93</v>
      </c>
      <c r="C59" s="186" t="s">
        <v>195</v>
      </c>
      <c r="D59" s="180" t="s">
        <v>196</v>
      </c>
      <c r="E59" s="180" t="s">
        <v>142</v>
      </c>
      <c r="F59" s="181">
        <v>2</v>
      </c>
      <c r="G59" s="182">
        <v>0</v>
      </c>
      <c r="H59" s="182">
        <v>0</v>
      </c>
      <c r="I59" s="182">
        <f>ROUND(F59*(G59+H59),2)</f>
        <v>0</v>
      </c>
      <c r="J59" s="180">
        <f>ROUND(F59*(N59),2)</f>
        <v>0</v>
      </c>
      <c r="K59" s="183">
        <f>ROUND(F59*(O59),2)</f>
        <v>0</v>
      </c>
      <c r="L59" s="183">
        <f>ROUND(F59*(G59),2)</f>
        <v>0</v>
      </c>
      <c r="M59" s="183">
        <f>ROUND(F59*(H59),2)</f>
        <v>0</v>
      </c>
      <c r="N59" s="183">
        <v>0</v>
      </c>
      <c r="O59" s="183"/>
      <c r="P59" s="187"/>
      <c r="Q59" s="187"/>
      <c r="R59" s="187"/>
      <c r="S59" s="188">
        <f>ROUND(F59*(P59),3)</f>
        <v>0</v>
      </c>
      <c r="T59" s="184"/>
      <c r="U59" s="184"/>
      <c r="V59" s="189"/>
      <c r="Z59">
        <v>0</v>
      </c>
    </row>
    <row r="60" spans="1:26">
      <c r="A60" s="161"/>
      <c r="B60" s="161"/>
      <c r="C60" s="179">
        <v>722</v>
      </c>
      <c r="D60" s="179" t="s">
        <v>75</v>
      </c>
      <c r="E60" s="161"/>
      <c r="F60" s="178"/>
      <c r="G60" s="164">
        <f>ROUND((SUM(L55:L59))/1,2)</f>
        <v>0</v>
      </c>
      <c r="H60" s="164">
        <f>ROUND((SUM(M55:M59))/1,2)</f>
        <v>0</v>
      </c>
      <c r="I60" s="164">
        <f>ROUND((SUM(I55:I59))/1,2)</f>
        <v>0</v>
      </c>
      <c r="J60" s="161"/>
      <c r="K60" s="161"/>
      <c r="L60" s="161">
        <f>ROUND((SUM(L55:L59))/1,2)</f>
        <v>0</v>
      </c>
      <c r="M60" s="161">
        <f>ROUND((SUM(M55:M59))/1,2)</f>
        <v>0</v>
      </c>
      <c r="N60" s="161"/>
      <c r="O60" s="161"/>
      <c r="P60" s="190"/>
      <c r="Q60" s="161"/>
      <c r="R60" s="161"/>
      <c r="S60" s="190">
        <f>ROUND((SUM(S55:S59))/1,2)</f>
        <v>0</v>
      </c>
      <c r="T60" s="158"/>
      <c r="U60" s="158"/>
      <c r="V60" s="2">
        <f>ROUND((SUM(V55:V59))/1,2)</f>
        <v>0</v>
      </c>
      <c r="W60" s="158"/>
      <c r="X60" s="158"/>
      <c r="Y60" s="158"/>
      <c r="Z60" s="158"/>
    </row>
    <row r="61" spans="1:26">
      <c r="A61" s="1"/>
      <c r="B61" s="1"/>
      <c r="C61" s="1"/>
      <c r="D61" s="1"/>
      <c r="E61" s="1"/>
      <c r="F61" s="174"/>
      <c r="G61" s="154"/>
      <c r="H61" s="154"/>
      <c r="I61" s="154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>
      <c r="A62" s="161"/>
      <c r="B62" s="161"/>
      <c r="C62" s="179">
        <v>764</v>
      </c>
      <c r="D62" s="179" t="s">
        <v>76</v>
      </c>
      <c r="E62" s="161"/>
      <c r="F62" s="178"/>
      <c r="G62" s="162"/>
      <c r="H62" s="162"/>
      <c r="I62" s="162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58"/>
      <c r="U62" s="158"/>
      <c r="V62" s="161"/>
      <c r="W62" s="158"/>
      <c r="X62" s="158"/>
      <c r="Y62" s="158"/>
      <c r="Z62" s="158"/>
    </row>
    <row r="63" spans="1:26" ht="24.95" customHeight="1">
      <c r="A63" s="185">
        <v>32</v>
      </c>
      <c r="B63" s="180" t="s">
        <v>93</v>
      </c>
      <c r="C63" s="186" t="s">
        <v>178</v>
      </c>
      <c r="D63" s="180" t="s">
        <v>179</v>
      </c>
      <c r="E63" s="180" t="s">
        <v>96</v>
      </c>
      <c r="F63" s="181">
        <v>84.6</v>
      </c>
      <c r="G63" s="182">
        <v>0</v>
      </c>
      <c r="H63" s="182">
        <v>0</v>
      </c>
      <c r="I63" s="182">
        <f>ROUND(F63*(G63+H63),2)</f>
        <v>0</v>
      </c>
      <c r="J63" s="180">
        <f>ROUND(F63*(N63),2)</f>
        <v>0</v>
      </c>
      <c r="K63" s="183">
        <f>ROUND(F63*(O63),2)</f>
        <v>0</v>
      </c>
      <c r="L63" s="183">
        <f>ROUND(F63*(G63),2)</f>
        <v>0</v>
      </c>
      <c r="M63" s="183">
        <f>ROUND(F63*(H63),2)</f>
        <v>0</v>
      </c>
      <c r="N63" s="183">
        <v>0</v>
      </c>
      <c r="O63" s="183"/>
      <c r="P63" s="187"/>
      <c r="Q63" s="187"/>
      <c r="R63" s="187"/>
      <c r="S63" s="188">
        <f>ROUND(F63*(P63),3)</f>
        <v>0</v>
      </c>
      <c r="T63" s="184"/>
      <c r="U63" s="184"/>
      <c r="V63" s="189"/>
      <c r="Z63">
        <v>0</v>
      </c>
    </row>
    <row r="64" spans="1:26">
      <c r="A64" s="161"/>
      <c r="B64" s="161"/>
      <c r="C64" s="179">
        <v>764</v>
      </c>
      <c r="D64" s="179" t="s">
        <v>76</v>
      </c>
      <c r="E64" s="161"/>
      <c r="F64" s="178"/>
      <c r="G64" s="164">
        <f>ROUND((SUM(L62:L63))/1,2)</f>
        <v>0</v>
      </c>
      <c r="H64" s="164">
        <f>ROUND((SUM(M62:M63))/1,2)</f>
        <v>0</v>
      </c>
      <c r="I64" s="164">
        <f>ROUND((SUM(I62:I63))/1,2)</f>
        <v>0</v>
      </c>
      <c r="J64" s="161"/>
      <c r="K64" s="161"/>
      <c r="L64" s="161">
        <f>ROUND((SUM(L62:L63))/1,2)</f>
        <v>0</v>
      </c>
      <c r="M64" s="161">
        <f>ROUND((SUM(M62:M63))/1,2)</f>
        <v>0</v>
      </c>
      <c r="N64" s="161"/>
      <c r="O64" s="161"/>
      <c r="P64" s="190"/>
      <c r="Q64" s="161"/>
      <c r="R64" s="161"/>
      <c r="S64" s="190">
        <f>ROUND((SUM(S62:S63))/1,2)</f>
        <v>0</v>
      </c>
      <c r="T64" s="158"/>
      <c r="U64" s="158"/>
      <c r="V64" s="2">
        <f>ROUND((SUM(V62:V63))/1,2)</f>
        <v>0</v>
      </c>
      <c r="W64" s="158"/>
      <c r="X64" s="158"/>
      <c r="Y64" s="158"/>
      <c r="Z64" s="158"/>
    </row>
    <row r="65" spans="1:26">
      <c r="A65" s="1"/>
      <c r="B65" s="1"/>
      <c r="C65" s="1"/>
      <c r="D65" s="1"/>
      <c r="E65" s="1"/>
      <c r="F65" s="174"/>
      <c r="G65" s="154"/>
      <c r="H65" s="154"/>
      <c r="I65" s="15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>
      <c r="A66" s="161"/>
      <c r="B66" s="161"/>
      <c r="C66" s="161"/>
      <c r="D66" s="2" t="s">
        <v>72</v>
      </c>
      <c r="E66" s="161"/>
      <c r="F66" s="178"/>
      <c r="G66" s="164">
        <f>ROUND((SUM(L31:L65))/2,2)</f>
        <v>0</v>
      </c>
      <c r="H66" s="164">
        <f>ROUND((SUM(M31:M65))/2,2)</f>
        <v>0</v>
      </c>
      <c r="I66" s="164">
        <f>ROUND((SUM(I31:I65))/2,2)</f>
        <v>0</v>
      </c>
      <c r="J66" s="162"/>
      <c r="K66" s="161"/>
      <c r="L66" s="162">
        <f>ROUND((SUM(L31:L65))/2,2)</f>
        <v>0</v>
      </c>
      <c r="M66" s="162">
        <f>ROUND((SUM(M31:M65))/2,2)</f>
        <v>0</v>
      </c>
      <c r="N66" s="161"/>
      <c r="O66" s="161"/>
      <c r="P66" s="190"/>
      <c r="Q66" s="161"/>
      <c r="R66" s="161"/>
      <c r="S66" s="190">
        <f>ROUND((SUM(S31:S65))/2,2)</f>
        <v>0.31</v>
      </c>
      <c r="T66" s="158"/>
      <c r="U66" s="158"/>
      <c r="V66" s="2">
        <f>ROUND((SUM(V31:V65))/2,2)</f>
        <v>0.04</v>
      </c>
    </row>
    <row r="67" spans="1:26">
      <c r="A67" s="1"/>
      <c r="B67" s="1"/>
      <c r="C67" s="1"/>
      <c r="D67" s="1"/>
      <c r="E67" s="1"/>
      <c r="F67" s="174"/>
      <c r="G67" s="154"/>
      <c r="H67" s="154"/>
      <c r="I67" s="154"/>
      <c r="J67" s="1"/>
      <c r="K67" s="1"/>
      <c r="L67" s="1"/>
      <c r="M67" s="1"/>
      <c r="N67" s="1"/>
      <c r="O67" s="1"/>
      <c r="P67" s="1"/>
      <c r="Q67" s="1"/>
      <c r="R67" s="1"/>
      <c r="S67" s="1"/>
      <c r="V67" s="1"/>
    </row>
    <row r="68" spans="1:26">
      <c r="A68" s="161"/>
      <c r="B68" s="161"/>
      <c r="C68" s="161"/>
      <c r="D68" s="2" t="s">
        <v>8</v>
      </c>
      <c r="E68" s="161"/>
      <c r="F68" s="178"/>
      <c r="G68" s="162"/>
      <c r="H68" s="162"/>
      <c r="I68" s="162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58"/>
      <c r="U68" s="158"/>
      <c r="V68" s="161"/>
      <c r="W68" s="158"/>
      <c r="X68" s="158"/>
      <c r="Y68" s="158"/>
      <c r="Z68" s="158"/>
    </row>
    <row r="69" spans="1:26">
      <c r="A69" s="161"/>
      <c r="B69" s="161"/>
      <c r="C69" s="179">
        <v>0</v>
      </c>
      <c r="D69" s="179" t="s">
        <v>77</v>
      </c>
      <c r="E69" s="161"/>
      <c r="F69" s="178"/>
      <c r="G69" s="162"/>
      <c r="H69" s="162"/>
      <c r="I69" s="162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58"/>
      <c r="U69" s="158"/>
      <c r="V69" s="161"/>
      <c r="W69" s="158"/>
      <c r="X69" s="158"/>
      <c r="Y69" s="158"/>
      <c r="Z69" s="158"/>
    </row>
    <row r="70" spans="1:26" ht="35.1" customHeight="1">
      <c r="A70" s="185">
        <v>33</v>
      </c>
      <c r="B70" s="180" t="s">
        <v>180</v>
      </c>
      <c r="C70" s="186" t="s">
        <v>181</v>
      </c>
      <c r="D70" s="180" t="s">
        <v>182</v>
      </c>
      <c r="E70" s="180" t="s">
        <v>183</v>
      </c>
      <c r="F70" s="181">
        <v>50</v>
      </c>
      <c r="G70" s="182">
        <v>0</v>
      </c>
      <c r="H70" s="182">
        <v>0</v>
      </c>
      <c r="I70" s="182">
        <f>ROUND(F70*(G70+H70),2)</f>
        <v>0</v>
      </c>
      <c r="J70" s="180">
        <f>ROUND(F70*(N70),2)</f>
        <v>0</v>
      </c>
      <c r="K70" s="183">
        <f>ROUND(F70*(O70),2)</f>
        <v>0</v>
      </c>
      <c r="L70" s="183">
        <f>ROUND(F70*(G70),2)</f>
        <v>0</v>
      </c>
      <c r="M70" s="183">
        <f>ROUND(F70*(H70),2)</f>
        <v>0</v>
      </c>
      <c r="N70" s="183">
        <v>0</v>
      </c>
      <c r="O70" s="183"/>
      <c r="P70" s="187"/>
      <c r="Q70" s="187"/>
      <c r="R70" s="187"/>
      <c r="S70" s="188">
        <f>ROUND(F70*(P70),3)</f>
        <v>0</v>
      </c>
      <c r="T70" s="184"/>
      <c r="U70" s="184"/>
      <c r="V70" s="189"/>
      <c r="Z70">
        <v>0</v>
      </c>
    </row>
    <row r="71" spans="1:26" ht="24.95" customHeight="1">
      <c r="A71" s="185">
        <v>34</v>
      </c>
      <c r="B71" s="180" t="s">
        <v>180</v>
      </c>
      <c r="C71" s="186" t="s">
        <v>184</v>
      </c>
      <c r="D71" s="180" t="s">
        <v>185</v>
      </c>
      <c r="E71" s="180" t="s">
        <v>183</v>
      </c>
      <c r="F71" s="181">
        <v>10</v>
      </c>
      <c r="G71" s="182">
        <v>0</v>
      </c>
      <c r="H71" s="182">
        <v>0</v>
      </c>
      <c r="I71" s="182">
        <f>ROUND(F71*(G71+H71),2)</f>
        <v>0</v>
      </c>
      <c r="J71" s="180">
        <f>ROUND(F71*(N71),2)</f>
        <v>0</v>
      </c>
      <c r="K71" s="183">
        <f>ROUND(F71*(O71),2)</f>
        <v>0</v>
      </c>
      <c r="L71" s="183">
        <f>ROUND(F71*(G71),2)</f>
        <v>0</v>
      </c>
      <c r="M71" s="183">
        <f>ROUND(F71*(H71),2)</f>
        <v>0</v>
      </c>
      <c r="N71" s="183">
        <v>0</v>
      </c>
      <c r="O71" s="183"/>
      <c r="P71" s="187"/>
      <c r="Q71" s="187"/>
      <c r="R71" s="187"/>
      <c r="S71" s="188">
        <f>ROUND(F71*(P71),3)</f>
        <v>0</v>
      </c>
      <c r="T71" s="184"/>
      <c r="U71" s="184"/>
      <c r="V71" s="189"/>
      <c r="Z71">
        <v>0</v>
      </c>
    </row>
    <row r="72" spans="1:26">
      <c r="A72" s="161"/>
      <c r="B72" s="161"/>
      <c r="C72" s="179">
        <v>0</v>
      </c>
      <c r="D72" s="179" t="s">
        <v>77</v>
      </c>
      <c r="E72" s="161"/>
      <c r="F72" s="178"/>
      <c r="G72" s="164">
        <f>ROUND((SUM(L69:L71))/1,2)</f>
        <v>0</v>
      </c>
      <c r="H72" s="164">
        <f>ROUND((SUM(M69:M71))/1,2)</f>
        <v>0</v>
      </c>
      <c r="I72" s="164">
        <f>ROUND((SUM(I69:I71))/1,2)</f>
        <v>0</v>
      </c>
      <c r="J72" s="161"/>
      <c r="K72" s="161"/>
      <c r="L72" s="161">
        <f>ROUND((SUM(L69:L71))/1,2)</f>
        <v>0</v>
      </c>
      <c r="M72" s="161">
        <f>ROUND((SUM(M69:M71))/1,2)</f>
        <v>0</v>
      </c>
      <c r="N72" s="161"/>
      <c r="O72" s="161"/>
      <c r="P72" s="190"/>
      <c r="Q72" s="1"/>
      <c r="R72" s="1"/>
      <c r="S72" s="190">
        <f>ROUND((SUM(S69:S71))/1,2)</f>
        <v>0</v>
      </c>
      <c r="T72" s="200"/>
      <c r="U72" s="200"/>
      <c r="V72" s="2">
        <f>ROUND((SUM(V69:V71))/1,2)</f>
        <v>0</v>
      </c>
    </row>
    <row r="73" spans="1:26">
      <c r="A73" s="1"/>
      <c r="B73" s="1"/>
      <c r="C73" s="1"/>
      <c r="D73" s="1"/>
      <c r="E73" s="1"/>
      <c r="F73" s="174"/>
      <c r="G73" s="154"/>
      <c r="H73" s="154"/>
      <c r="I73" s="154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>
      <c r="A74" s="161"/>
      <c r="B74" s="161"/>
      <c r="C74" s="161"/>
      <c r="D74" s="2" t="s">
        <v>8</v>
      </c>
      <c r="E74" s="161"/>
      <c r="F74" s="178"/>
      <c r="G74" s="164">
        <f>ROUND((SUM(L68:L73))/2,2)</f>
        <v>0</v>
      </c>
      <c r="H74" s="164">
        <f>ROUND((SUM(M68:M73))/2,2)</f>
        <v>0</v>
      </c>
      <c r="I74" s="164">
        <f>ROUND((SUM(I68:I73))/2,2)</f>
        <v>0</v>
      </c>
      <c r="J74" s="161"/>
      <c r="K74" s="161"/>
      <c r="L74" s="161">
        <f>ROUND((SUM(L68:L73))/2,2)</f>
        <v>0</v>
      </c>
      <c r="M74" s="161">
        <f>ROUND((SUM(M68:M73))/2,2)</f>
        <v>0</v>
      </c>
      <c r="N74" s="161"/>
      <c r="O74" s="161"/>
      <c r="P74" s="190"/>
      <c r="Q74" s="1"/>
      <c r="R74" s="1"/>
      <c r="S74" s="190">
        <f>ROUND((SUM(S68:S73))/2,2)</f>
        <v>0</v>
      </c>
      <c r="V74" s="2">
        <f>ROUND((SUM(V68:V73))/2,2)</f>
        <v>0</v>
      </c>
    </row>
    <row r="75" spans="1:26">
      <c r="A75" s="201"/>
      <c r="B75" s="201"/>
      <c r="C75" s="201"/>
      <c r="D75" s="201" t="s">
        <v>78</v>
      </c>
      <c r="E75" s="201"/>
      <c r="F75" s="202"/>
      <c r="G75" s="203">
        <f>ROUND((SUM(L9:L74))/3,2)</f>
        <v>0</v>
      </c>
      <c r="H75" s="203">
        <f>ROUND((SUM(M9:M74))/3,2)</f>
        <v>0</v>
      </c>
      <c r="I75" s="203">
        <f>ROUND((SUM(I9:I74))/3,2)</f>
        <v>0</v>
      </c>
      <c r="J75" s="201"/>
      <c r="K75" s="201">
        <f>ROUND((SUM(K9:K74))/3,2)</f>
        <v>0</v>
      </c>
      <c r="L75" s="201">
        <f>ROUND((SUM(L9:L74))/3,2)</f>
        <v>0</v>
      </c>
      <c r="M75" s="201">
        <f>ROUND((SUM(M9:M74))/3,2)</f>
        <v>0</v>
      </c>
      <c r="N75" s="201"/>
      <c r="O75" s="201"/>
      <c r="P75" s="202"/>
      <c r="Q75" s="201"/>
      <c r="R75" s="201"/>
      <c r="S75" s="202">
        <f>ROUND((SUM(S9:S74))/3,2)</f>
        <v>0.31</v>
      </c>
      <c r="T75" s="204"/>
      <c r="U75" s="204"/>
      <c r="V75" s="201">
        <f>ROUND((SUM(V9:V74))/3,2)</f>
        <v>0.04</v>
      </c>
      <c r="Z75">
        <f>(SUM(Z9:Z74))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Oprava strešného plášťa nad hospodárskym pavilónom, pavilónom B a pavilónom V. triedy v MŠ Miškovecka 20, Košice / Pavilón V. trieda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15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197</v>
      </c>
      <c r="C3" s="35"/>
      <c r="D3" s="36"/>
      <c r="E3" s="36"/>
      <c r="F3" s="36"/>
      <c r="G3" s="17"/>
      <c r="H3" s="17"/>
      <c r="I3" s="40" t="s">
        <v>16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18</v>
      </c>
      <c r="J4" s="30"/>
    </row>
    <row r="5" spans="1:23" ht="18" customHeight="1" thickBot="1">
      <c r="A5" s="13"/>
      <c r="B5" s="41" t="s">
        <v>19</v>
      </c>
      <c r="C5" s="20"/>
      <c r="D5" s="17"/>
      <c r="E5" s="17"/>
      <c r="F5" s="42" t="s">
        <v>20</v>
      </c>
      <c r="G5" s="17"/>
      <c r="H5" s="17"/>
      <c r="I5" s="40" t="s">
        <v>21</v>
      </c>
      <c r="J5" s="43" t="s">
        <v>22</v>
      </c>
    </row>
    <row r="6" spans="1:23" ht="20.100000000000001" customHeight="1" thickTop="1">
      <c r="A6" s="13"/>
      <c r="B6" s="56" t="s">
        <v>23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26</v>
      </c>
      <c r="C7" s="45"/>
      <c r="D7" s="18"/>
      <c r="E7" s="18"/>
      <c r="F7" s="18"/>
      <c r="G7" s="59" t="s">
        <v>27</v>
      </c>
      <c r="H7" s="18"/>
      <c r="I7" s="28"/>
      <c r="J7" s="46"/>
    </row>
    <row r="8" spans="1:23" ht="20.100000000000001" customHeight="1">
      <c r="A8" s="13"/>
      <c r="B8" s="57" t="s">
        <v>24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26</v>
      </c>
      <c r="C9" s="20"/>
      <c r="D9" s="17"/>
      <c r="E9" s="17"/>
      <c r="F9" s="17"/>
      <c r="G9" s="42" t="s">
        <v>27</v>
      </c>
      <c r="H9" s="17"/>
      <c r="I9" s="27"/>
      <c r="J9" s="30"/>
    </row>
    <row r="10" spans="1:23" ht="20.100000000000001" customHeight="1">
      <c r="A10" s="13"/>
      <c r="B10" s="57" t="s">
        <v>25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26</v>
      </c>
      <c r="C11" s="20"/>
      <c r="D11" s="17"/>
      <c r="E11" s="17"/>
      <c r="F11" s="17"/>
      <c r="G11" s="42" t="s">
        <v>27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28</v>
      </c>
      <c r="C15" s="93" t="s">
        <v>6</v>
      </c>
      <c r="D15" s="93" t="s">
        <v>57</v>
      </c>
      <c r="E15" s="94" t="s">
        <v>58</v>
      </c>
      <c r="F15" s="108" t="s">
        <v>59</v>
      </c>
      <c r="G15" s="60" t="s">
        <v>34</v>
      </c>
      <c r="H15" s="63" t="s">
        <v>35</v>
      </c>
      <c r="I15" s="107"/>
      <c r="J15" s="51"/>
    </row>
    <row r="16" spans="1:23" ht="18" customHeight="1">
      <c r="A16" s="13"/>
      <c r="B16" s="95">
        <v>1</v>
      </c>
      <c r="C16" s="96" t="s">
        <v>29</v>
      </c>
      <c r="D16" s="97">
        <f>'Rekap 6781'!B14</f>
        <v>0</v>
      </c>
      <c r="E16" s="98">
        <f>'Rekap 6781'!C14</f>
        <v>0</v>
      </c>
      <c r="F16" s="109">
        <f>'Rekap 6781'!D14</f>
        <v>0</v>
      </c>
      <c r="G16" s="61">
        <v>6</v>
      </c>
      <c r="H16" s="118" t="s">
        <v>36</v>
      </c>
      <c r="I16" s="129"/>
      <c r="J16" s="121">
        <v>0</v>
      </c>
    </row>
    <row r="17" spans="1:26" ht="18" customHeight="1">
      <c r="A17" s="13"/>
      <c r="B17" s="68">
        <v>2</v>
      </c>
      <c r="C17" s="72" t="s">
        <v>30</v>
      </c>
      <c r="D17" s="78">
        <f>'Rekap 6781'!B21</f>
        <v>0</v>
      </c>
      <c r="E17" s="76">
        <f>'Rekap 6781'!C21</f>
        <v>0</v>
      </c>
      <c r="F17" s="81">
        <f>'Rekap 6781'!D21</f>
        <v>0</v>
      </c>
      <c r="G17" s="62">
        <v>7</v>
      </c>
      <c r="H17" s="119" t="s">
        <v>37</v>
      </c>
      <c r="I17" s="129"/>
      <c r="J17" s="122">
        <f>'SO 6781'!Z77</f>
        <v>0</v>
      </c>
    </row>
    <row r="18" spans="1:26" ht="18" customHeight="1">
      <c r="A18" s="13"/>
      <c r="B18" s="69">
        <v>3</v>
      </c>
      <c r="C18" s="73" t="s">
        <v>31</v>
      </c>
      <c r="D18" s="79"/>
      <c r="E18" s="77"/>
      <c r="F18" s="82"/>
      <c r="G18" s="62">
        <v>8</v>
      </c>
      <c r="H18" s="119" t="s">
        <v>38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32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33</v>
      </c>
      <c r="D20" s="80"/>
      <c r="E20" s="102"/>
      <c r="F20" s="110">
        <f>SUM(F16:F19)</f>
        <v>0</v>
      </c>
      <c r="G20" s="62">
        <v>10</v>
      </c>
      <c r="H20" s="119" t="s">
        <v>33</v>
      </c>
      <c r="I20" s="131"/>
      <c r="J20" s="101">
        <f>SUM(J16:J19)</f>
        <v>0</v>
      </c>
    </row>
    <row r="21" spans="1:26" ht="18" customHeight="1" thickTop="1">
      <c r="A21" s="13"/>
      <c r="B21" s="66" t="s">
        <v>46</v>
      </c>
      <c r="C21" s="70" t="s">
        <v>47</v>
      </c>
      <c r="D21" s="75"/>
      <c r="E21" s="19"/>
      <c r="F21" s="100"/>
      <c r="G21" s="66" t="s">
        <v>53</v>
      </c>
      <c r="H21" s="63" t="s">
        <v>47</v>
      </c>
      <c r="I21" s="28"/>
      <c r="J21" s="132"/>
    </row>
    <row r="22" spans="1:26" ht="18" customHeight="1">
      <c r="A22" s="13"/>
      <c r="B22" s="61">
        <v>11</v>
      </c>
      <c r="C22" s="64" t="s">
        <v>48</v>
      </c>
      <c r="D22" s="88"/>
      <c r="E22" s="90" t="s">
        <v>51</v>
      </c>
      <c r="F22" s="81">
        <f>((F16*U22*0)+(F17*V22*0)+(F18*W22*0))/100</f>
        <v>0</v>
      </c>
      <c r="G22" s="61">
        <v>16</v>
      </c>
      <c r="H22" s="118" t="s">
        <v>54</v>
      </c>
      <c r="I22" s="130" t="s">
        <v>51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49</v>
      </c>
      <c r="D23" s="67"/>
      <c r="E23" s="90" t="s">
        <v>52</v>
      </c>
      <c r="F23" s="82">
        <f>((F16*U23*0)+(F17*V23*0)+(F18*W23*0))/100</f>
        <v>0</v>
      </c>
      <c r="G23" s="62">
        <v>17</v>
      </c>
      <c r="H23" s="119" t="s">
        <v>55</v>
      </c>
      <c r="I23" s="130" t="s">
        <v>51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50</v>
      </c>
      <c r="D24" s="67"/>
      <c r="E24" s="90" t="s">
        <v>51</v>
      </c>
      <c r="F24" s="82">
        <f>((F16*U24*0)+(F17*V24*0)+(F18*W24*0))/100</f>
        <v>0</v>
      </c>
      <c r="G24" s="62">
        <v>18</v>
      </c>
      <c r="H24" s="119" t="s">
        <v>56</v>
      </c>
      <c r="I24" s="130" t="s">
        <v>52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33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62</v>
      </c>
      <c r="D27" s="136"/>
      <c r="E27" s="104"/>
      <c r="F27" s="29"/>
      <c r="G27" s="112" t="s">
        <v>39</v>
      </c>
      <c r="H27" s="106" t="s">
        <v>40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41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42</v>
      </c>
      <c r="I29" s="125">
        <f>J28-SUM('SO 6781'!K9:'SO 6781'!K76)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43</v>
      </c>
      <c r="I30" s="90">
        <f>SUM('SO 6781'!K9:'SO 6781'!K76)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44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45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60</v>
      </c>
      <c r="E33" s="87"/>
      <c r="F33" s="105"/>
      <c r="G33" s="114">
        <v>26</v>
      </c>
      <c r="H33" s="142" t="s">
        <v>61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11</vt:i4>
      </vt:variant>
      <vt:variant>
        <vt:lpstr>Pomenované rozsahy</vt:lpstr>
      </vt:variant>
      <vt:variant>
        <vt:i4>6</vt:i4>
      </vt:variant>
    </vt:vector>
  </HeadingPairs>
  <TitlesOfParts>
    <vt:vector size="17" baseType="lpstr">
      <vt:lpstr>Rekapitulácia</vt:lpstr>
      <vt:lpstr>Krycí list stavby</vt:lpstr>
      <vt:lpstr>Kryci_list 6779</vt:lpstr>
      <vt:lpstr>Rekap 6779</vt:lpstr>
      <vt:lpstr>SO 6779</vt:lpstr>
      <vt:lpstr>Kryci_list 6780</vt:lpstr>
      <vt:lpstr>Rekap 6780</vt:lpstr>
      <vt:lpstr>SO 6780</vt:lpstr>
      <vt:lpstr>Kryci_list 6781</vt:lpstr>
      <vt:lpstr>Rekap 6781</vt:lpstr>
      <vt:lpstr>SO 6781</vt:lpstr>
      <vt:lpstr>'Rekap 6779'!Názvy_tlače</vt:lpstr>
      <vt:lpstr>'Rekap 6780'!Názvy_tlače</vt:lpstr>
      <vt:lpstr>'Rekap 6781'!Názvy_tlače</vt:lpstr>
      <vt:lpstr>'SO 6779'!Názvy_tlače</vt:lpstr>
      <vt:lpstr>'SO 6780'!Názvy_tlače</vt:lpstr>
      <vt:lpstr>'SO 6781'!Názvy_tlače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Stefany</cp:lastModifiedBy>
  <dcterms:created xsi:type="dcterms:W3CDTF">2020-10-20T19:49:59Z</dcterms:created>
  <dcterms:modified xsi:type="dcterms:W3CDTF">2020-10-20T20:07:10Z</dcterms:modified>
</cp:coreProperties>
</file>