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okumenty\Przetargi dla ZUL\Przetarg na 2021\Do opublikowania\Załączniki do SIWZ\Zał. nr 2 do SIWZ- Kosztorys Ofertowy\"/>
    </mc:Choice>
  </mc:AlternateContent>
  <bookViews>
    <workbookView xWindow="0" yWindow="0" windowWidth="26175" windowHeight="13020"/>
  </bookViews>
  <sheets>
    <sheet name="pakiet 2 PUSTY"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H27" i="1"/>
  <c r="H79" i="1" l="1"/>
  <c r="H78" i="1"/>
  <c r="H77" i="1"/>
  <c r="H76" i="1"/>
  <c r="H74" i="1"/>
  <c r="H73" i="1"/>
  <c r="H71" i="1"/>
  <c r="H69" i="1"/>
  <c r="H67" i="1"/>
  <c r="H65" i="1"/>
  <c r="H63" i="1"/>
  <c r="H62" i="1"/>
  <c r="H60" i="1"/>
  <c r="H58" i="1"/>
  <c r="H57" i="1"/>
  <c r="H56" i="1"/>
  <c r="H55" i="1"/>
  <c r="H54" i="1"/>
  <c r="H53" i="1"/>
  <c r="H52" i="1"/>
  <c r="H51" i="1"/>
  <c r="H49" i="1"/>
  <c r="H48" i="1"/>
  <c r="H47" i="1"/>
  <c r="H46" i="1"/>
  <c r="H45" i="1"/>
  <c r="H44" i="1"/>
  <c r="H43" i="1"/>
  <c r="H42" i="1"/>
  <c r="H18" i="1"/>
  <c r="J18" i="1" s="1"/>
  <c r="H20" i="1"/>
  <c r="H21" i="1"/>
  <c r="H22" i="1"/>
  <c r="H39" i="1"/>
  <c r="H37" i="1"/>
  <c r="H36" i="1"/>
  <c r="H35" i="1"/>
  <c r="H32" i="1"/>
  <c r="H31" i="1"/>
  <c r="H30" i="1"/>
  <c r="H34" i="1"/>
  <c r="H33" i="1"/>
  <c r="J22" i="1" l="1"/>
  <c r="D82" i="1" l="1"/>
  <c r="M79" i="1"/>
  <c r="N79" i="1" s="1"/>
  <c r="J79" i="1"/>
  <c r="K79" i="1" s="1"/>
  <c r="M78" i="1"/>
  <c r="N78" i="1" s="1"/>
  <c r="J78" i="1"/>
  <c r="K78" i="1" s="1"/>
  <c r="M77" i="1"/>
  <c r="N77" i="1" s="1"/>
  <c r="J77" i="1"/>
  <c r="K77" i="1" s="1"/>
  <c r="M76" i="1"/>
  <c r="N76" i="1" s="1"/>
  <c r="J76" i="1"/>
  <c r="K76" i="1" s="1"/>
  <c r="M74" i="1"/>
  <c r="N74" i="1" s="1"/>
  <c r="J74" i="1"/>
  <c r="K74" i="1" s="1"/>
  <c r="M73" i="1"/>
  <c r="N73" i="1" s="1"/>
  <c r="J73" i="1"/>
  <c r="K73" i="1" s="1"/>
  <c r="M71" i="1"/>
  <c r="N71" i="1" s="1"/>
  <c r="J71" i="1"/>
  <c r="K71" i="1" s="1"/>
  <c r="M69" i="1"/>
  <c r="N69" i="1" s="1"/>
  <c r="J69" i="1"/>
  <c r="K69" i="1" s="1"/>
  <c r="M67" i="1"/>
  <c r="N67" i="1" s="1"/>
  <c r="J67" i="1"/>
  <c r="K67" i="1" s="1"/>
  <c r="M65" i="1"/>
  <c r="N65" i="1" s="1"/>
  <c r="J65" i="1"/>
  <c r="K65" i="1" s="1"/>
  <c r="M63" i="1"/>
  <c r="N63" i="1" s="1"/>
  <c r="J63" i="1"/>
  <c r="K63" i="1" s="1"/>
  <c r="M62" i="1"/>
  <c r="N62" i="1" s="1"/>
  <c r="J62" i="1"/>
  <c r="K62" i="1" s="1"/>
  <c r="M60" i="1"/>
  <c r="N60" i="1" s="1"/>
  <c r="J60" i="1"/>
  <c r="K60" i="1" s="1"/>
  <c r="M58" i="1"/>
  <c r="N58" i="1" s="1"/>
  <c r="J58" i="1"/>
  <c r="K58" i="1" s="1"/>
  <c r="M57" i="1"/>
  <c r="N57" i="1" s="1"/>
  <c r="J57" i="1"/>
  <c r="K57" i="1" s="1"/>
  <c r="M56" i="1"/>
  <c r="N56" i="1" s="1"/>
  <c r="J56" i="1"/>
  <c r="K56" i="1" s="1"/>
  <c r="M55" i="1"/>
  <c r="N55" i="1" s="1"/>
  <c r="J55" i="1"/>
  <c r="K55" i="1" s="1"/>
  <c r="M54" i="1"/>
  <c r="N54" i="1" s="1"/>
  <c r="J54" i="1"/>
  <c r="K54" i="1" s="1"/>
  <c r="M53" i="1"/>
  <c r="N53" i="1" s="1"/>
  <c r="J53" i="1"/>
  <c r="K53" i="1" s="1"/>
  <c r="M52" i="1"/>
  <c r="N52" i="1" s="1"/>
  <c r="J52" i="1"/>
  <c r="K52" i="1" s="1"/>
  <c r="M51" i="1"/>
  <c r="N51" i="1" s="1"/>
  <c r="J51" i="1"/>
  <c r="K51" i="1" s="1"/>
  <c r="M49" i="1"/>
  <c r="N49" i="1" s="1"/>
  <c r="J49" i="1"/>
  <c r="K49" i="1" s="1"/>
  <c r="M48" i="1"/>
  <c r="N48" i="1" s="1"/>
  <c r="J48" i="1"/>
  <c r="K48" i="1" s="1"/>
  <c r="M47" i="1"/>
  <c r="N47" i="1" s="1"/>
  <c r="J47" i="1"/>
  <c r="K47" i="1" s="1"/>
  <c r="M46" i="1"/>
  <c r="N46" i="1" s="1"/>
  <c r="J46" i="1"/>
  <c r="K46" i="1" s="1"/>
  <c r="M45" i="1"/>
  <c r="N45" i="1" s="1"/>
  <c r="J45" i="1"/>
  <c r="K45" i="1" s="1"/>
  <c r="M44" i="1"/>
  <c r="N44" i="1" s="1"/>
  <c r="J44" i="1"/>
  <c r="K44" i="1" s="1"/>
  <c r="M43" i="1"/>
  <c r="N43" i="1" s="1"/>
  <c r="J43" i="1"/>
  <c r="K43" i="1" s="1"/>
  <c r="M42" i="1"/>
  <c r="N42" i="1" s="1"/>
  <c r="J42" i="1"/>
  <c r="K42" i="1" s="1"/>
  <c r="M39" i="1"/>
  <c r="N39" i="1" s="1"/>
  <c r="J39" i="1"/>
  <c r="K39" i="1" s="1"/>
  <c r="M37" i="1"/>
  <c r="N37" i="1" s="1"/>
  <c r="J37" i="1"/>
  <c r="K37" i="1" s="1"/>
  <c r="M36" i="1"/>
  <c r="N36" i="1" s="1"/>
  <c r="J36" i="1"/>
  <c r="K36" i="1" s="1"/>
  <c r="M35" i="1"/>
  <c r="N35" i="1" s="1"/>
  <c r="J35" i="1"/>
  <c r="K35" i="1" s="1"/>
  <c r="M32" i="1"/>
  <c r="N32" i="1" s="1"/>
  <c r="J32" i="1"/>
  <c r="K32" i="1" s="1"/>
  <c r="M31" i="1"/>
  <c r="N31" i="1" s="1"/>
  <c r="J31" i="1"/>
  <c r="K31" i="1" s="1"/>
  <c r="M30" i="1"/>
  <c r="N30" i="1" s="1"/>
  <c r="J30" i="1"/>
  <c r="K30" i="1" s="1"/>
  <c r="M28" i="1"/>
  <c r="N28" i="1" s="1"/>
  <c r="J28" i="1"/>
  <c r="K28" i="1" s="1"/>
  <c r="M27" i="1"/>
  <c r="N27" i="1" s="1"/>
  <c r="J27" i="1"/>
  <c r="K27" i="1" s="1"/>
  <c r="J26" i="1"/>
  <c r="J25" i="1"/>
  <c r="J24" i="1"/>
  <c r="J23" i="1"/>
  <c r="M22" i="1"/>
  <c r="N22" i="1" s="1"/>
  <c r="K22" i="1"/>
  <c r="M21" i="1"/>
  <c r="N21" i="1" s="1"/>
  <c r="J21" i="1"/>
  <c r="K21" i="1" s="1"/>
  <c r="M20" i="1"/>
  <c r="N20" i="1" s="1"/>
  <c r="J20" i="1"/>
  <c r="K20" i="1" s="1"/>
  <c r="M19" i="1"/>
  <c r="M18" i="1"/>
  <c r="N18" i="1" s="1"/>
  <c r="K18" i="1"/>
  <c r="D83" i="1" l="1"/>
  <c r="N80" i="1"/>
  <c r="D87" i="1" s="1"/>
</calcChain>
</file>

<file path=xl/sharedStrings.xml><?xml version="1.0" encoding="utf-8"?>
<sst xmlns="http://schemas.openxmlformats.org/spreadsheetml/2006/main" count="232" uniqueCount="174">
  <si>
    <t>Załącznik nr 2 do SIWZ</t>
  </si>
  <si>
    <t>(Nazwa i adres wykonawcy)</t>
  </si>
  <si>
    <t xml:space="preserve">KOSZTORYS OFERTOWY
</t>
  </si>
  <si>
    <t>Skarb Państwa -</t>
  </si>
  <si>
    <t xml:space="preserve">Państwowe Gospodarstwo Leśne Lasy Państwowe
</t>
  </si>
  <si>
    <t>Nadleśnictwo Lutówko</t>
  </si>
  <si>
    <t>Lutówko 18; 89-407 Lutówko</t>
  </si>
  <si>
    <r>
      <t>Odpowiadając na ogłoszenie o przetargu nieograniczonym na „Wykonywanie usług z zakresu gospodarki leśnej na terenie Nadleśnictwa Lutówko</t>
    </r>
    <r>
      <rPr>
        <sz val="14"/>
        <color rgb="FF333333"/>
        <rFont val="Times New Roman"/>
        <family val="1"/>
        <charset val="238"/>
      </rPr>
      <t xml:space="preserve"> w roku 2021" składamy niniejszym ofertę na Pakiet 2 tego zamówienia i oferujemy następujące ceny jednostkowe za usługi wchodzące w skład tej części zamówienia:</t>
    </r>
  </si>
  <si>
    <t xml:space="preserve">L.p.
</t>
  </si>
  <si>
    <t xml:space="preserve">Pozycja w standardzie RDLP
</t>
  </si>
  <si>
    <t xml:space="preserve">Czynność - opis prac
</t>
  </si>
  <si>
    <t xml:space="preserve">Jedn.
</t>
  </si>
  <si>
    <t xml:space="preserve">Ilość
</t>
  </si>
  <si>
    <t xml:space="preserve">Cena jednostkowa netto w PLN
</t>
  </si>
  <si>
    <t xml:space="preserve">Wartość całkowita netto w PLN
</t>
  </si>
  <si>
    <t xml:space="preserve">Stawka VAT
</t>
  </si>
  <si>
    <t xml:space="preserve">Wartość VAT w PLN
</t>
  </si>
  <si>
    <t xml:space="preserve">Wartość całkowita brutto w PLN
</t>
  </si>
  <si>
    <t>I.1.1                                                          I.1.3</t>
  </si>
  <si>
    <t xml:space="preserve">PORZ&gt;100
</t>
  </si>
  <si>
    <t>Oczyszczanie zrębów i halizn z krzewów, jeżyn, malin itp. poprzez wycinanie i wynoszenie - dla 100% pokrycia powierzchni</t>
  </si>
  <si>
    <t xml:space="preserve">HA
</t>
  </si>
  <si>
    <t>WPOD-31N    WPOD-32N    WPOD-33N    WPOD-61N    WPOD-62N    WPOD-63N    WPOD&gt;61N    WPOD&gt;62N    WPOD&gt;63N</t>
  </si>
  <si>
    <t>Wycinanie podszytów i podrostów (wys.  do 1 m; od 1 do 2 m;  powyżej 2 m) w cięciach rębnych, wycinanie, znoszenie i układanie w stosy niewymiarowe z pozostawieniem na powierzchni (teren równy lub falisty) – przy pokryciu pow. odpowiednio: do 30% (…-31N; …-32N; …-33N), 31-60% (…-61N; …-62N; …-63N) i pow. 60% (…&gt;61N; …&gt;62N; …&gt;63N)</t>
  </si>
  <si>
    <t>I.1.2</t>
  </si>
  <si>
    <t xml:space="preserve">ROZDR-PP
</t>
  </si>
  <si>
    <t>Rozdrabnianie pozostałości pozrębowych na całej pow. - bez mieszania z glebą</t>
  </si>
  <si>
    <t>I.2.2</t>
  </si>
  <si>
    <t>WYK-TAL40    WYK-TAL60    WYK-PL12    WYK-TALOK    POP-TAL</t>
  </si>
  <si>
    <t>Zdarcie pokrywy na talerzach 40cm x 40cm</t>
  </si>
  <si>
    <t xml:space="preserve">TSZT
</t>
  </si>
  <si>
    <t>I.3.1                                             I.3.2</t>
  </si>
  <si>
    <t xml:space="preserve">WYK-PASCZ
</t>
  </si>
  <si>
    <t>Wyorywanie bruzd pługiem leśnym typu LPZ na powierzchni powyżej 0,50 ha</t>
  </si>
  <si>
    <t xml:space="preserve">KMTR
</t>
  </si>
  <si>
    <t xml:space="preserve">WYK-PA5CZ
</t>
  </si>
  <si>
    <t>Wyorywanie bruzd pługiem leśnym typu LPZ  na pow. do 0,5ha (np. gniazda)</t>
  </si>
  <si>
    <t xml:space="preserve">WYK-PASCP
</t>
  </si>
  <si>
    <t>Wyorywanie bruzd pługiem leśnym typu LPZ  pod okapem</t>
  </si>
  <si>
    <t xml:space="preserve">WYK-POGCZ
</t>
  </si>
  <si>
    <t>Wyorywanie bruzd pługiem leśnym typu LPZ  z pogłębiaczem na powierzchni powyżej 0,50 ha</t>
  </si>
  <si>
    <t xml:space="preserve">WYK-PA5GZ
</t>
  </si>
  <si>
    <t>Wyorywanie bruzd pługiem leśnym typu LPZ  z pogłębiaczem na pow. do 0,5 ha (np. gniazda)</t>
  </si>
  <si>
    <t>I.4.2</t>
  </si>
  <si>
    <t xml:space="preserve">SADZ-1M
</t>
  </si>
  <si>
    <t xml:space="preserve">Sadzenie 1 latek w jamkę
</t>
  </si>
  <si>
    <t xml:space="preserve">SADZ-WM
</t>
  </si>
  <si>
    <t>Sadzenie wielolatek w jamkę</t>
  </si>
  <si>
    <t xml:space="preserve">SADZ-WB
</t>
  </si>
  <si>
    <t>Sadzenie wielolatek z bryłką w jamkę</t>
  </si>
  <si>
    <t>I.4.12</t>
  </si>
  <si>
    <t>SADZ-W+D</t>
  </si>
  <si>
    <t>Sadzenie wielolatek z wykopaniem dołków</t>
  </si>
  <si>
    <t>TSZT</t>
  </si>
  <si>
    <t>8%</t>
  </si>
  <si>
    <t>I.4.6</t>
  </si>
  <si>
    <t xml:space="preserve">TRAN-SAD8
</t>
  </si>
  <si>
    <t xml:space="preserve">Dowóz sadzonek
</t>
  </si>
  <si>
    <t>I.5.2                                          I.5.5</t>
  </si>
  <si>
    <t xml:space="preserve">KOSZ-CHN
</t>
  </si>
  <si>
    <t>Wykaszanie chwastów w uprawach, również usuwanie nalotów w uprawach pochodnych</t>
  </si>
  <si>
    <t xml:space="preserve">KOSZ-CHNS
</t>
  </si>
  <si>
    <t>Wykaszanie chwastów sierpem w uprawach, również usuwanie nalotów w uprawach pochodnych</t>
  </si>
  <si>
    <t xml:space="preserve">WYDEPT
</t>
  </si>
  <si>
    <t>Wydeptywanie chwastów wokół sadzonek</t>
  </si>
  <si>
    <t>I.5.6</t>
  </si>
  <si>
    <t xml:space="preserve">CW-SZTIL
</t>
  </si>
  <si>
    <t xml:space="preserve">Czyszczenia wczesne w uprawach z sadzenia i siewów sztucznych iglastych lub liściastych
</t>
  </si>
  <si>
    <t xml:space="preserve">CW-SZTM
</t>
  </si>
  <si>
    <t>I.6.1</t>
  </si>
  <si>
    <t>CP-SZTIL1</t>
  </si>
  <si>
    <t>Czyszczenia późne w młodnikach iglastych lub liściastych z sadzenia zabieg I</t>
  </si>
  <si>
    <t xml:space="preserve">CP-SZTIL2
</t>
  </si>
  <si>
    <t xml:space="preserve">Czyszczenia późne w młodnikach iglastych lub liściastych z sadzenia zabieg II
</t>
  </si>
  <si>
    <t xml:space="preserve">CP-SZTM1
</t>
  </si>
  <si>
    <t xml:space="preserve">Czyszczenia późne w młodnikach wielogatunkowych z sadzenia zabieg I
</t>
  </si>
  <si>
    <t xml:space="preserve">CP-SZTM2
</t>
  </si>
  <si>
    <t>Czyszczenia późne w młodnikach wielogatunkowych z sadzenia zabieg II</t>
  </si>
  <si>
    <t>II.1.1</t>
  </si>
  <si>
    <t xml:space="preserve">ZAB-REPEL
</t>
  </si>
  <si>
    <t xml:space="preserve">Zabezpieczenie upraw przed zwierzyną przy użyciu repelentów
</t>
  </si>
  <si>
    <t>II.8.2</t>
  </si>
  <si>
    <t>SZUK-OWA2</t>
  </si>
  <si>
    <t>Próbne poszukiwania owadów w ściółce - metoda dwóch drzew</t>
  </si>
  <si>
    <t>SZT</t>
  </si>
  <si>
    <t>II.10.1</t>
  </si>
  <si>
    <t xml:space="preserve">GRODZ-SN
</t>
  </si>
  <si>
    <t xml:space="preserve">Grodzenie upraw przed zwierzyną siatką nową
</t>
  </si>
  <si>
    <t xml:space="preserve">HM
</t>
  </si>
  <si>
    <t xml:space="preserve">GRODZ-SR
</t>
  </si>
  <si>
    <t xml:space="preserve">Grodzenie upraw przed zwierzyną siatką rozbiórkową
</t>
  </si>
  <si>
    <t>II.10.2</t>
  </si>
  <si>
    <t>WYK-SLUPL</t>
  </si>
  <si>
    <t xml:space="preserve">Przygotowanie słupków liściastych
</t>
  </si>
  <si>
    <t xml:space="preserve">SZT
</t>
  </si>
  <si>
    <t>II.11.1</t>
  </si>
  <si>
    <t xml:space="preserve">GRODZ-DEM
</t>
  </si>
  <si>
    <t xml:space="preserve">Demontaż (likwidacja) ogrodzeń
</t>
  </si>
  <si>
    <t>HM</t>
  </si>
  <si>
    <t>II.11.2</t>
  </si>
  <si>
    <t xml:space="preserve">KONS-OGR
</t>
  </si>
  <si>
    <t xml:space="preserve">Naprawa (konserwacja) ogrodzeń upraw leśnych
</t>
  </si>
  <si>
    <t>H</t>
  </si>
  <si>
    <t>21</t>
  </si>
  <si>
    <t>II.5.2</t>
  </si>
  <si>
    <t xml:space="preserve">KOR-PSO
</t>
  </si>
  <si>
    <t xml:space="preserve">Korowanie pułapek i niszczenie kory -sosna
</t>
  </si>
  <si>
    <t>M3</t>
  </si>
  <si>
    <t xml:space="preserve">KOR-PŚW
</t>
  </si>
  <si>
    <t xml:space="preserve">Korowanie pułapek i niszczenie kory
 - świerk
</t>
  </si>
  <si>
    <t>II.13.2</t>
  </si>
  <si>
    <t xml:space="preserve">NAPR-BUD
</t>
  </si>
  <si>
    <t xml:space="preserve">Naprawa starych budek lęgowych i schronów dla nietoperzy
</t>
  </si>
  <si>
    <t>II.13.3</t>
  </si>
  <si>
    <t xml:space="preserve">CZYSZ-BUD
</t>
  </si>
  <si>
    <t>Czyszczenie budek lęgowych i schronów dla nietoperzy</t>
  </si>
  <si>
    <t>II.14.8</t>
  </si>
  <si>
    <t xml:space="preserve">KOR-NIŻ
</t>
  </si>
  <si>
    <t>Zbiór i niszczenie zasiedlonej kory</t>
  </si>
  <si>
    <t xml:space="preserve">M3P
</t>
  </si>
  <si>
    <t>II.12.1</t>
  </si>
  <si>
    <t xml:space="preserve">PORZ-SPAL
</t>
  </si>
  <si>
    <t xml:space="preserve">Spalanie gałęzi ułożonych w stosy
</t>
  </si>
  <si>
    <t xml:space="preserve">M3P 
</t>
  </si>
  <si>
    <t>II.12.2</t>
  </si>
  <si>
    <t>ZD-SO</t>
  </si>
  <si>
    <t>Zrębkowanie drobnicy SO</t>
  </si>
  <si>
    <t>ZD-ŚW</t>
  </si>
  <si>
    <t>Zrębkowanie drobnicy ŚW</t>
  </si>
  <si>
    <t>UDSN-SO</t>
  </si>
  <si>
    <t>Układanie drobnicy w stosy niewymiarowe celem zrębkowania SO</t>
  </si>
  <si>
    <t>UDSN-ŚW</t>
  </si>
  <si>
    <t>Układanie drobnicy w stosy niewymiarowe celem zrębkowania ŚW</t>
  </si>
  <si>
    <t>30</t>
  </si>
  <si>
    <t>III.1</t>
  </si>
  <si>
    <t xml:space="preserve">CWDN-D CWDG-D
</t>
  </si>
  <si>
    <t xml:space="preserve">Całkowity wyrób drewna
</t>
  </si>
  <si>
    <t xml:space="preserve">M3
</t>
  </si>
  <si>
    <t>31</t>
  </si>
  <si>
    <t xml:space="preserve">CWDPN
CWDPG
</t>
  </si>
  <si>
    <t xml:space="preserve">Całkowity wyrób drewna pilarką
</t>
  </si>
  <si>
    <t xml:space="preserve">CWDN-D
CWDG-D
</t>
  </si>
  <si>
    <t>32</t>
  </si>
  <si>
    <t xml:space="preserve">CWDPN 
CWDPG
</t>
  </si>
  <si>
    <t>33</t>
  </si>
  <si>
    <t>34</t>
  </si>
  <si>
    <t>III.2.1</t>
  </si>
  <si>
    <t xml:space="preserve">ZRYWKA
</t>
  </si>
  <si>
    <t xml:space="preserve">Zrywka drewna
</t>
  </si>
  <si>
    <t>IV.1.2</t>
  </si>
  <si>
    <t>PORZ-PBZH</t>
  </si>
  <si>
    <t>Przeciwpożarowe porządkowanie terenów – bez zabiegów gospodarczych na szerokości pasa 30 m</t>
  </si>
  <si>
    <t>HA</t>
  </si>
  <si>
    <t>I.1.5                                    II.12.1</t>
  </si>
  <si>
    <t>PORZ-STOS; PORZ-ROZDR</t>
  </si>
  <si>
    <t>Wynoszenie i układanie pozostałości w stosy niewymiarowe</t>
  </si>
  <si>
    <t>M3P</t>
  </si>
  <si>
    <t>GODZ RH8</t>
  </si>
  <si>
    <t xml:space="preserve">Prace wykonywane ręcznie </t>
  </si>
  <si>
    <t xml:space="preserve">GODZ RH23 </t>
  </si>
  <si>
    <t>GODZ MH8</t>
  </si>
  <si>
    <t xml:space="preserve">Prace wykonywane ciągnikiem </t>
  </si>
  <si>
    <t>GODZ MH23</t>
  </si>
  <si>
    <t>Cena łączna netto w PLN</t>
  </si>
  <si>
    <t>Cena łączna brutto w PLN</t>
  </si>
  <si>
    <t>Hodowla lasu</t>
  </si>
  <si>
    <t>Ochrona lasu</t>
  </si>
  <si>
    <t xml:space="preserve">Cięcia zupełne - rębne (rębnie I)
IA, IAK, IB, IBK, IC, ICK, IAS, IBS, ICS
</t>
  </si>
  <si>
    <t xml:space="preserve">Pozostałe cięcia rębne – realizowane w ramach rębni
IIA, IIAK, IIAU, IIAUK, IIB, IIBK, IIBU, IIBUK, IIC, IICK, IICU, IICUK, IID, IIDK, IIDU, IIDUK, IIIA, IIIAK, IIIAU, IIIAUK IIIB, IIIBK, IIIBU, IIIBUK, IVA, IVAK, IVAU, IVAUK, IVB, IVBK, IVBU, IVBUK, IVC, IVCK, IVCU, IVCUK, IVD, IVDK, IVDU, IVDUK, V, VK, IIAS, IIAUS, IIBS, IIBUS, IICS, IICUS, IIDS, IIDUS, IIIAS, IIIAUS, IIIBS, IIIBUS, IVAS, IVAUS, IVBS, IVBUS, IVCS, IVCUS, IVDS, IVDUS, VS
</t>
  </si>
  <si>
    <t>Trzebieże późne i cięcia sanitarno–selekcyjne, CSS, CSSK, TPN, TPNK, TPP, TPPK</t>
  </si>
  <si>
    <t xml:space="preserve">Trzebieże wczesne i czyszczenia późne, CP-P, CP-PK, TWN, TWNK, TWP, TWPK
</t>
  </si>
  <si>
    <t xml:space="preserve">Cięcia przygodne i pozostałe, DRZEW, DRZEWK, PŁAZ, PŁAZK, PR, PRK, PRZEST, PRZESTK, PTP, PTPK, PTW, PTWK, UPRZPOZ, UPRZPOZK, ZADRZEW
</t>
  </si>
  <si>
    <t>Ochrona przeciwpożarowa</t>
  </si>
  <si>
    <t>Pozostałe prace godzinowe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</si>
</sst>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20" x14ac:knownFonts="1">
    <font>
      <sz val="10"/>
      <color rgb="FF000000"/>
      <name val="Arial"/>
      <family val="2"/>
      <charset val="238"/>
    </font>
    <font>
      <sz val="10"/>
      <color rgb="FF000000"/>
      <name val="Arial"/>
      <family val="2"/>
      <charset val="238"/>
    </font>
    <font>
      <sz val="9"/>
      <color rgb="FF333333"/>
      <name val="Arial"/>
      <family val="2"/>
      <charset val="238"/>
    </font>
    <font>
      <b/>
      <sz val="14"/>
      <color rgb="FF333333"/>
      <name val="Arial"/>
      <family val="2"/>
      <charset val="238"/>
    </font>
    <font>
      <b/>
      <i/>
      <sz val="12"/>
      <color rgb="FF333333"/>
      <name val="Times New Roman"/>
      <family val="1"/>
      <charset val="238"/>
    </font>
    <font>
      <b/>
      <sz val="10"/>
      <color rgb="FF333333"/>
      <name val="Times New Roman"/>
      <family val="1"/>
      <charset val="238"/>
    </font>
    <font>
      <b/>
      <sz val="14"/>
      <color rgb="FF333333"/>
      <name val="Times New Roman"/>
      <family val="1"/>
      <charset val="238"/>
    </font>
    <font>
      <sz val="10"/>
      <color rgb="FF333333"/>
      <name val="Times New Roman"/>
      <family val="1"/>
      <charset val="238"/>
    </font>
    <font>
      <b/>
      <sz val="18"/>
      <color rgb="FF333333"/>
      <name val="Times New Roman"/>
      <family val="1"/>
      <charset val="238"/>
    </font>
    <font>
      <b/>
      <sz val="11"/>
      <color rgb="FF333333"/>
      <name val="Times New Roman"/>
      <family val="1"/>
      <charset val="238"/>
    </font>
    <font>
      <sz val="14"/>
      <color rgb="FF333333"/>
      <name val="Times New Roman"/>
      <family val="1"/>
      <charset val="238"/>
    </font>
    <font>
      <b/>
      <sz val="12"/>
      <color rgb="FF333333"/>
      <name val="Times New Roman"/>
      <family val="1"/>
      <charset val="238"/>
    </font>
    <font>
      <b/>
      <sz val="10"/>
      <name val="Times New Roman"/>
      <family val="1"/>
      <charset val="238"/>
    </font>
    <font>
      <sz val="9"/>
      <color rgb="FF333333"/>
      <name val="Times New Roman"/>
      <family val="1"/>
      <charset val="238"/>
    </font>
    <font>
      <sz val="12"/>
      <color rgb="FF333333"/>
      <name val="Times New Roman"/>
      <family val="1"/>
      <charset val="238"/>
    </font>
    <font>
      <sz val="12"/>
      <color theme="0"/>
      <name val="Times New Roman"/>
      <family val="1"/>
      <charset val="238"/>
    </font>
    <font>
      <sz val="12"/>
      <color rgb="FF333333"/>
      <name val="Arial"/>
      <family val="2"/>
      <charset val="238"/>
    </font>
    <font>
      <b/>
      <sz val="14"/>
      <color rgb="FF000000"/>
      <name val="Arial"/>
      <family val="2"/>
      <charset val="238"/>
    </font>
    <font>
      <sz val="22"/>
      <color rgb="FFFF0000"/>
      <name val="Arial"/>
      <family val="2"/>
      <charset val="238"/>
    </font>
    <font>
      <b/>
      <sz val="12"/>
      <name val="Times New Roman"/>
      <family val="1"/>
      <charset val="238"/>
    </font>
  </fonts>
  <fills count="6">
    <fill>
      <patternFill patternType="none"/>
    </fill>
    <fill>
      <patternFill patternType="gray125"/>
    </fill>
    <fill>
      <patternFill patternType="solid">
        <fgColor rgb="FFFFFFFF"/>
        <bgColor rgb="FFFFFFFF"/>
      </patternFill>
    </fill>
    <fill>
      <patternFill patternType="solid">
        <fgColor theme="0" tint="-4.9989318521683403E-2"/>
        <bgColor rgb="FFFFFFFF"/>
      </patternFill>
    </fill>
    <fill>
      <patternFill patternType="solid">
        <fgColor theme="0"/>
        <bgColor rgb="FFFFFFFF"/>
      </patternFill>
    </fill>
    <fill>
      <patternFill patternType="solid">
        <fgColor theme="0" tint="-4.9989318521683403E-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rgb="FFDDDDDD"/>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rgb="FFDDDDDD"/>
      </top>
      <bottom style="thin">
        <color rgb="FFDDDDDD"/>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2">
    <xf numFmtId="0" fontId="0" fillId="0" borderId="0" xfId="0"/>
    <xf numFmtId="0" fontId="2" fillId="2" borderId="0" xfId="0" applyFont="1" applyFill="1" applyAlignment="1">
      <alignment horizontal="center"/>
    </xf>
    <xf numFmtId="0" fontId="2" fillId="2" borderId="0" xfId="0" applyFont="1" applyFill="1" applyAlignment="1">
      <alignment horizontal="left"/>
    </xf>
    <xf numFmtId="0" fontId="2" fillId="2" borderId="0" xfId="0" applyFont="1" applyFill="1" applyAlignment="1">
      <alignment horizontal="center" vertical="center"/>
    </xf>
    <xf numFmtId="0" fontId="3" fillId="2" borderId="0" xfId="0" applyFont="1" applyFill="1" applyBorder="1" applyAlignment="1" applyProtection="1">
      <alignment horizontal="left"/>
    </xf>
    <xf numFmtId="0" fontId="3" fillId="2" borderId="0" xfId="0" applyFont="1" applyFill="1" applyBorder="1" applyAlignment="1">
      <alignment horizontal="left"/>
    </xf>
    <xf numFmtId="49" fontId="4" fillId="2" borderId="0" xfId="0" applyNumberFormat="1" applyFont="1" applyFill="1" applyBorder="1" applyAlignment="1">
      <alignment vertical="center"/>
    </xf>
    <xf numFmtId="49" fontId="4" fillId="2" borderId="0" xfId="0" applyNumberFormat="1" applyFont="1" applyFill="1" applyBorder="1" applyAlignment="1">
      <alignment horizontal="center" vertical="center"/>
    </xf>
    <xf numFmtId="49" fontId="5" fillId="2" borderId="0" xfId="0" applyNumberFormat="1" applyFont="1" applyFill="1" applyAlignment="1">
      <alignment vertical="center"/>
    </xf>
    <xf numFmtId="49" fontId="6" fillId="2" borderId="0" xfId="0" applyNumberFormat="1" applyFont="1" applyFill="1" applyBorder="1" applyAlignment="1" applyProtection="1">
      <alignment horizontal="left" vertical="center"/>
    </xf>
    <xf numFmtId="49" fontId="6" fillId="2" borderId="0" xfId="0" applyNumberFormat="1" applyFont="1" applyFill="1" applyBorder="1" applyAlignment="1">
      <alignment horizontal="left" vertical="center"/>
    </xf>
    <xf numFmtId="49" fontId="7" fillId="2" borderId="0" xfId="0" applyNumberFormat="1" applyFont="1" applyFill="1" applyBorder="1" applyAlignment="1">
      <alignment vertical="center"/>
    </xf>
    <xf numFmtId="49" fontId="7" fillId="2" borderId="0" xfId="0" applyNumberFormat="1"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13" fillId="0" borderId="11" xfId="0" applyFont="1" applyFill="1" applyBorder="1" applyAlignment="1">
      <alignment horizontal="center" vertical="center" wrapText="1"/>
    </xf>
    <xf numFmtId="49" fontId="13" fillId="2" borderId="13" xfId="0" applyNumberFormat="1" applyFont="1" applyFill="1" applyBorder="1" applyAlignment="1">
      <alignment vertical="center" wrapText="1"/>
    </xf>
    <xf numFmtId="4" fontId="13" fillId="2" borderId="14" xfId="0" applyNumberFormat="1" applyFont="1" applyFill="1" applyBorder="1" applyAlignment="1">
      <alignment horizontal="center" vertical="center"/>
    </xf>
    <xf numFmtId="4" fontId="6" fillId="2" borderId="0" xfId="1" applyNumberFormat="1" applyFont="1" applyFill="1" applyBorder="1" applyAlignment="1" applyProtection="1">
      <alignment horizontal="center" vertical="center"/>
      <protection locked="0"/>
    </xf>
    <xf numFmtId="49" fontId="13" fillId="0" borderId="17" xfId="0" applyNumberFormat="1" applyFont="1" applyFill="1" applyBorder="1" applyAlignment="1">
      <alignment horizontal="center" vertical="center" wrapText="1"/>
    </xf>
    <xf numFmtId="0" fontId="13" fillId="2" borderId="17" xfId="0" applyFont="1" applyFill="1" applyBorder="1" applyAlignment="1">
      <alignment vertical="center" wrapText="1"/>
    </xf>
    <xf numFmtId="4" fontId="13" fillId="2" borderId="18" xfId="0" applyNumberFormat="1" applyFont="1" applyFill="1" applyBorder="1" applyAlignment="1">
      <alignment horizontal="center" vertical="center"/>
    </xf>
    <xf numFmtId="0" fontId="12" fillId="0" borderId="17"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17" xfId="0" applyFont="1" applyFill="1" applyBorder="1" applyAlignment="1">
      <alignment horizontal="center" vertical="center" wrapText="1"/>
    </xf>
    <xf numFmtId="49" fontId="13" fillId="2" borderId="17" xfId="0" applyNumberFormat="1" applyFont="1" applyFill="1" applyBorder="1" applyAlignment="1">
      <alignment vertical="center" wrapText="1"/>
    </xf>
    <xf numFmtId="0" fontId="13" fillId="2" borderId="17"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4" fontId="13" fillId="2" borderId="3" xfId="0" applyNumberFormat="1" applyFont="1" applyFill="1" applyBorder="1" applyAlignment="1">
      <alignment horizontal="center" vertical="center"/>
    </xf>
    <xf numFmtId="9" fontId="14" fillId="3" borderId="17" xfId="0" applyNumberFormat="1" applyFont="1" applyFill="1" applyBorder="1" applyAlignment="1" applyProtection="1">
      <alignment horizontal="center" vertical="center"/>
      <protection locked="0"/>
    </xf>
    <xf numFmtId="4" fontId="15" fillId="2" borderId="17" xfId="0" applyNumberFormat="1" applyFont="1" applyFill="1" applyBorder="1" applyAlignment="1">
      <alignment vertical="center"/>
    </xf>
    <xf numFmtId="4" fontId="15" fillId="2" borderId="20" xfId="0" applyNumberFormat="1" applyFont="1" applyFill="1" applyBorder="1" applyAlignment="1">
      <alignment vertical="center"/>
    </xf>
    <xf numFmtId="4" fontId="6" fillId="2" borderId="0" xfId="1" applyNumberFormat="1" applyFont="1" applyFill="1" applyBorder="1" applyAlignment="1" applyProtection="1">
      <alignment horizontal="left" vertical="center"/>
    </xf>
    <xf numFmtId="4" fontId="6" fillId="2" borderId="0" xfId="1" applyNumberFormat="1" applyFont="1" applyFill="1" applyBorder="1" applyAlignment="1" applyProtection="1">
      <alignment horizontal="left" vertical="center"/>
      <protection locked="0"/>
    </xf>
    <xf numFmtId="0" fontId="12" fillId="0" borderId="25" xfId="0" applyFont="1" applyFill="1" applyBorder="1" applyAlignment="1">
      <alignment horizontal="center" vertical="center"/>
    </xf>
    <xf numFmtId="49" fontId="13" fillId="0" borderId="17"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2" fillId="0" borderId="21" xfId="0" applyFont="1" applyFill="1" applyBorder="1" applyAlignment="1">
      <alignment horizontal="center" vertical="center" wrapText="1"/>
    </xf>
    <xf numFmtId="49" fontId="13" fillId="2" borderId="17"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xf>
    <xf numFmtId="0" fontId="13" fillId="0" borderId="21" xfId="0" applyFont="1" applyFill="1" applyBorder="1" applyAlignment="1">
      <alignment horizontal="center" vertical="center" wrapText="1"/>
    </xf>
    <xf numFmtId="0" fontId="13" fillId="2" borderId="21" xfId="0" applyFont="1" applyFill="1" applyBorder="1" applyAlignment="1">
      <alignment vertical="center" wrapText="1"/>
    </xf>
    <xf numFmtId="0" fontId="13" fillId="2" borderId="21" xfId="0" applyFont="1" applyFill="1" applyBorder="1" applyAlignment="1">
      <alignment horizontal="center" vertical="center" wrapText="1"/>
    </xf>
    <xf numFmtId="9" fontId="14" fillId="3" borderId="17" xfId="2" applyNumberFormat="1" applyFont="1" applyFill="1" applyBorder="1" applyAlignment="1" applyProtection="1">
      <alignment horizontal="center" vertical="center"/>
      <protection locked="0"/>
    </xf>
    <xf numFmtId="4" fontId="15" fillId="4" borderId="17" xfId="0" applyNumberFormat="1" applyFont="1" applyFill="1" applyBorder="1" applyAlignment="1">
      <alignment vertical="center"/>
    </xf>
    <xf numFmtId="4" fontId="15" fillId="4" borderId="20" xfId="0" applyNumberFormat="1" applyFont="1" applyFill="1" applyBorder="1" applyAlignment="1">
      <alignment vertical="center"/>
    </xf>
    <xf numFmtId="0" fontId="13" fillId="0" borderId="13" xfId="0" applyFont="1" applyFill="1" applyBorder="1" applyAlignment="1">
      <alignment horizontal="center" vertical="center" wrapText="1"/>
    </xf>
    <xf numFmtId="0" fontId="13" fillId="2" borderId="11" xfId="0" applyFont="1" applyFill="1" applyBorder="1" applyAlignment="1">
      <alignment vertical="center" wrapText="1"/>
    </xf>
    <xf numFmtId="0" fontId="13" fillId="2" borderId="11" xfId="0" applyFont="1" applyFill="1" applyBorder="1" applyAlignment="1">
      <alignment horizontal="center" vertical="center" wrapText="1"/>
    </xf>
    <xf numFmtId="4" fontId="13" fillId="0" borderId="1" xfId="0" applyNumberFormat="1" applyFont="1" applyFill="1" applyBorder="1" applyAlignment="1">
      <alignment horizontal="center" vertical="center"/>
    </xf>
    <xf numFmtId="0" fontId="13" fillId="0" borderId="32" xfId="0" applyFont="1" applyFill="1" applyBorder="1" applyAlignment="1">
      <alignment horizontal="center" vertical="center" wrapText="1"/>
    </xf>
    <xf numFmtId="49" fontId="12" fillId="0" borderId="11"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11" xfId="0" applyFont="1" applyFill="1" applyBorder="1" applyAlignment="1">
      <alignment horizontal="center" vertical="center"/>
    </xf>
    <xf numFmtId="0" fontId="7" fillId="2" borderId="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49" fontId="13" fillId="0" borderId="32" xfId="0" applyNumberFormat="1" applyFont="1" applyFill="1" applyBorder="1" applyAlignment="1">
      <alignment horizontal="center" vertical="center" wrapText="1"/>
    </xf>
    <xf numFmtId="49" fontId="13" fillId="2" borderId="32" xfId="0" applyNumberFormat="1" applyFont="1" applyFill="1" applyBorder="1" applyAlignment="1">
      <alignment vertical="center" wrapText="1"/>
    </xf>
    <xf numFmtId="49" fontId="13" fillId="2" borderId="32" xfId="0" applyNumberFormat="1" applyFont="1" applyFill="1" applyBorder="1" applyAlignment="1">
      <alignment horizontal="center" vertical="center"/>
    </xf>
    <xf numFmtId="9" fontId="14" fillId="3" borderId="32" xfId="2" applyNumberFormat="1" applyFont="1" applyFill="1" applyBorder="1" applyAlignment="1" applyProtection="1">
      <alignment horizontal="center" vertical="center"/>
      <protection locked="0"/>
    </xf>
    <xf numFmtId="4" fontId="15" fillId="4" borderId="32" xfId="0" applyNumberFormat="1" applyFont="1" applyFill="1" applyBorder="1" applyAlignment="1">
      <alignment vertical="center"/>
    </xf>
    <xf numFmtId="4" fontId="15" fillId="4" borderId="34" xfId="0" applyNumberFormat="1" applyFont="1" applyFill="1" applyBorder="1" applyAlignment="1">
      <alignment vertical="center"/>
    </xf>
    <xf numFmtId="4" fontId="3" fillId="2" borderId="0" xfId="0" applyNumberFormat="1" applyFont="1" applyFill="1" applyBorder="1" applyAlignment="1">
      <alignment horizontal="left"/>
    </xf>
    <xf numFmtId="4" fontId="5" fillId="2" borderId="25" xfId="0" applyNumberFormat="1" applyFont="1" applyFill="1" applyBorder="1" applyAlignment="1">
      <alignment horizontal="center"/>
    </xf>
    <xf numFmtId="49" fontId="5" fillId="2" borderId="0" xfId="0" applyNumberFormat="1" applyFont="1" applyFill="1" applyBorder="1" applyAlignment="1"/>
    <xf numFmtId="49" fontId="6" fillId="2" borderId="0" xfId="0" applyNumberFormat="1" applyFont="1" applyFill="1" applyBorder="1" applyAlignment="1" applyProtection="1">
      <alignment horizontal="left"/>
    </xf>
    <xf numFmtId="49" fontId="6" fillId="2" borderId="0" xfId="0" applyNumberFormat="1" applyFont="1" applyFill="1" applyBorder="1" applyAlignment="1">
      <alignment horizontal="left"/>
    </xf>
    <xf numFmtId="49" fontId="16" fillId="2" borderId="0" xfId="0" applyNumberFormat="1" applyFont="1" applyFill="1" applyAlignment="1">
      <alignment vertical="center" wrapText="1"/>
    </xf>
    <xf numFmtId="0" fontId="2" fillId="2" borderId="0" xfId="0" applyFont="1" applyFill="1" applyBorder="1" applyAlignment="1">
      <alignment horizontal="left"/>
    </xf>
    <xf numFmtId="0" fontId="0" fillId="0" borderId="0" xfId="0" applyAlignment="1">
      <alignment horizontal="center"/>
    </xf>
    <xf numFmtId="0" fontId="0" fillId="0" borderId="0" xfId="0" applyAlignment="1">
      <alignment horizontal="center" vertical="center"/>
    </xf>
    <xf numFmtId="0" fontId="17" fillId="0" borderId="0" xfId="0" applyFont="1" applyBorder="1" applyAlignment="1" applyProtection="1">
      <alignment horizontal="left"/>
    </xf>
    <xf numFmtId="0" fontId="17" fillId="0" borderId="0" xfId="0" applyFont="1" applyBorder="1" applyAlignment="1">
      <alignment horizontal="left"/>
    </xf>
    <xf numFmtId="0" fontId="18" fillId="0" borderId="0" xfId="0" applyFont="1"/>
    <xf numFmtId="0" fontId="12" fillId="0" borderId="23" xfId="0" applyFont="1" applyFill="1" applyBorder="1" applyAlignment="1">
      <alignment horizontal="center" vertical="center"/>
    </xf>
    <xf numFmtId="49" fontId="13" fillId="2" borderId="21" xfId="0" applyNumberFormat="1" applyFont="1" applyFill="1" applyBorder="1" applyAlignment="1">
      <alignment vertical="center" wrapText="1"/>
    </xf>
    <xf numFmtId="49" fontId="13" fillId="2" borderId="21" xfId="0" applyNumberFormat="1" applyFont="1" applyFill="1" applyBorder="1" applyAlignment="1">
      <alignment horizontal="center" vertical="center"/>
    </xf>
    <xf numFmtId="0" fontId="13" fillId="0" borderId="23" xfId="0" applyFont="1" applyFill="1" applyBorder="1" applyAlignment="1">
      <alignment horizontal="center" vertical="center" wrapText="1"/>
    </xf>
    <xf numFmtId="0" fontId="13" fillId="2" borderId="23" xfId="0" applyFont="1" applyFill="1" applyBorder="1" applyAlignment="1">
      <alignment vertical="center" wrapText="1"/>
    </xf>
    <xf numFmtId="0" fontId="13" fillId="2" borderId="23"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39" xfId="0"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7" fillId="2" borderId="14" xfId="0" applyFont="1" applyFill="1" applyBorder="1" applyAlignment="1">
      <alignment horizontal="center" vertical="center"/>
    </xf>
    <xf numFmtId="9" fontId="14" fillId="3" borderId="21" xfId="2" applyNumberFormat="1" applyFont="1" applyFill="1" applyBorder="1" applyAlignment="1" applyProtection="1">
      <alignment horizontal="center" vertical="center"/>
      <protection locked="0"/>
    </xf>
    <xf numFmtId="4" fontId="15" fillId="4" borderId="21" xfId="0" applyNumberFormat="1" applyFont="1" applyFill="1" applyBorder="1" applyAlignment="1">
      <alignment vertical="center"/>
    </xf>
    <xf numFmtId="4" fontId="15" fillId="4" borderId="22" xfId="0" applyNumberFormat="1" applyFont="1" applyFill="1" applyBorder="1" applyAlignment="1">
      <alignment vertical="center"/>
    </xf>
    <xf numFmtId="0" fontId="7" fillId="2" borderId="40"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12" xfId="0" applyFont="1" applyFill="1" applyBorder="1" applyAlignment="1">
      <alignment horizontal="center" vertical="center"/>
    </xf>
    <xf numFmtId="49" fontId="13" fillId="0" borderId="11" xfId="0" applyNumberFormat="1" applyFont="1" applyFill="1" applyBorder="1" applyAlignment="1">
      <alignment horizontal="center" vertical="center" wrapText="1"/>
    </xf>
    <xf numFmtId="49" fontId="13" fillId="2" borderId="11" xfId="0" applyNumberFormat="1" applyFont="1" applyFill="1" applyBorder="1" applyAlignment="1">
      <alignment vertical="center" wrapText="1"/>
    </xf>
    <xf numFmtId="49" fontId="13" fillId="2" borderId="11" xfId="0" applyNumberFormat="1" applyFont="1" applyFill="1" applyBorder="1" applyAlignment="1">
      <alignment horizontal="center" vertical="center"/>
    </xf>
    <xf numFmtId="0" fontId="7" fillId="2" borderId="18" xfId="0" applyFont="1" applyFill="1" applyBorder="1" applyAlignment="1">
      <alignment horizontal="center" vertical="center"/>
    </xf>
    <xf numFmtId="9" fontId="14" fillId="3" borderId="11" xfId="2" applyNumberFormat="1" applyFont="1" applyFill="1" applyBorder="1" applyAlignment="1" applyProtection="1">
      <alignment horizontal="center" vertical="center"/>
      <protection locked="0"/>
    </xf>
    <xf numFmtId="4" fontId="15" fillId="4" borderId="11" xfId="0" applyNumberFormat="1" applyFont="1" applyFill="1" applyBorder="1" applyAlignment="1">
      <alignment vertical="center"/>
    </xf>
    <xf numFmtId="4" fontId="15" fillId="4" borderId="19" xfId="0" applyNumberFormat="1" applyFont="1" applyFill="1" applyBorder="1" applyAlignment="1">
      <alignment vertical="center"/>
    </xf>
    <xf numFmtId="0" fontId="12" fillId="0" borderId="41" xfId="0" applyFont="1" applyFill="1" applyBorder="1" applyAlignment="1">
      <alignment horizontal="center" vertical="center"/>
    </xf>
    <xf numFmtId="9" fontId="14" fillId="3" borderId="21" xfId="0" applyNumberFormat="1" applyFont="1" applyFill="1" applyBorder="1" applyAlignment="1" applyProtection="1">
      <alignment horizontal="center" vertical="center"/>
      <protection locked="0"/>
    </xf>
    <xf numFmtId="4" fontId="13" fillId="2" borderId="3" xfId="0" applyNumberFormat="1" applyFont="1" applyFill="1" applyBorder="1" applyAlignment="1">
      <alignment horizontal="center" vertical="center"/>
    </xf>
    <xf numFmtId="4" fontId="13" fillId="2" borderId="17" xfId="0" applyNumberFormat="1"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4" fontId="13" fillId="2" borderId="29" xfId="0" applyNumberFormat="1" applyFont="1" applyFill="1" applyBorder="1" applyAlignment="1" applyProtection="1">
      <alignment horizontal="center" vertical="center"/>
      <protection locked="0"/>
    </xf>
    <xf numFmtId="4" fontId="13" fillId="2" borderId="26" xfId="0" applyNumberFormat="1" applyFont="1" applyFill="1" applyBorder="1" applyAlignment="1" applyProtection="1">
      <alignment horizontal="center" vertical="center"/>
      <protection locked="0"/>
    </xf>
    <xf numFmtId="4" fontId="13" fillId="2" borderId="21" xfId="0" applyNumberFormat="1" applyFont="1" applyFill="1" applyBorder="1" applyAlignment="1" applyProtection="1">
      <alignment horizontal="center" vertical="center"/>
      <protection locked="0"/>
    </xf>
    <xf numFmtId="4" fontId="13" fillId="2" borderId="11" xfId="0" applyNumberFormat="1"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2" fontId="13" fillId="2" borderId="11" xfId="0" applyNumberFormat="1" applyFont="1" applyFill="1" applyBorder="1" applyAlignment="1" applyProtection="1">
      <alignment horizontal="center" vertical="center"/>
      <protection locked="0"/>
    </xf>
    <xf numFmtId="2" fontId="13" fillId="2" borderId="17" xfId="0" applyNumberFormat="1" applyFont="1" applyFill="1" applyBorder="1" applyAlignment="1" applyProtection="1">
      <alignment horizontal="center" vertical="center"/>
      <protection locked="0"/>
    </xf>
    <xf numFmtId="2" fontId="13" fillId="2" borderId="32" xfId="0" applyNumberFormat="1" applyFont="1" applyFill="1" applyBorder="1" applyAlignment="1" applyProtection="1">
      <alignment horizontal="center" vertical="center"/>
      <protection locked="0"/>
    </xf>
    <xf numFmtId="0" fontId="12" fillId="0" borderId="1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2" borderId="17"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4" fontId="13" fillId="2" borderId="17" xfId="0" applyNumberFormat="1" applyFont="1" applyFill="1" applyBorder="1" applyAlignment="1" applyProtection="1">
      <alignment horizontal="center" vertical="center"/>
      <protection locked="0"/>
    </xf>
    <xf numFmtId="4" fontId="13" fillId="2" borderId="14" xfId="0" applyNumberFormat="1" applyFont="1" applyFill="1" applyBorder="1" applyAlignment="1">
      <alignment horizontal="center" vertical="center"/>
    </xf>
    <xf numFmtId="4" fontId="13" fillId="2" borderId="18" xfId="0" applyNumberFormat="1" applyFont="1" applyFill="1" applyBorder="1" applyAlignment="1">
      <alignment horizontal="center" vertical="center"/>
    </xf>
    <xf numFmtId="49" fontId="4" fillId="2" borderId="1"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49" fontId="7" fillId="2" borderId="0" xfId="0" applyNumberFormat="1" applyFont="1" applyFill="1" applyBorder="1" applyAlignment="1">
      <alignment horizontal="center" vertical="center"/>
    </xf>
    <xf numFmtId="0" fontId="8" fillId="2" borderId="0" xfId="0" applyFont="1" applyFill="1" applyAlignment="1">
      <alignment horizontal="center" vertical="top" wrapText="1"/>
    </xf>
    <xf numFmtId="49" fontId="9" fillId="2" borderId="0" xfId="0" applyNumberFormat="1" applyFont="1" applyFill="1" applyAlignment="1">
      <alignment horizontal="center" vertical="center"/>
    </xf>
    <xf numFmtId="0" fontId="10" fillId="2"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4" fontId="13" fillId="2" borderId="13" xfId="0" applyNumberFormat="1" applyFont="1" applyFill="1" applyBorder="1" applyAlignment="1" applyProtection="1">
      <alignment horizontal="center" vertical="center"/>
      <protection locked="0"/>
    </xf>
    <xf numFmtId="4" fontId="13" fillId="2" borderId="3" xfId="0" applyNumberFormat="1" applyFont="1" applyFill="1" applyBorder="1" applyAlignment="1">
      <alignment horizontal="center" vertical="center"/>
    </xf>
    <xf numFmtId="9" fontId="14" fillId="3" borderId="15" xfId="0" applyNumberFormat="1" applyFont="1" applyFill="1" applyBorder="1" applyAlignment="1" applyProtection="1">
      <alignment horizontal="center" vertical="center"/>
      <protection locked="0"/>
    </xf>
    <xf numFmtId="9" fontId="14" fillId="3" borderId="11" xfId="0" applyNumberFormat="1" applyFont="1" applyFill="1" applyBorder="1" applyAlignment="1" applyProtection="1">
      <alignment horizontal="center" vertical="center"/>
      <protection locked="0"/>
    </xf>
    <xf numFmtId="4" fontId="15" fillId="2" borderId="15" xfId="0" applyNumberFormat="1" applyFont="1" applyFill="1" applyBorder="1" applyAlignment="1">
      <alignment vertical="center"/>
    </xf>
    <xf numFmtId="4" fontId="15" fillId="2" borderId="11" xfId="0" applyNumberFormat="1" applyFont="1" applyFill="1" applyBorder="1" applyAlignment="1">
      <alignment vertical="center"/>
    </xf>
    <xf numFmtId="4" fontId="15" fillId="2" borderId="16" xfId="0" applyNumberFormat="1" applyFont="1" applyFill="1" applyBorder="1" applyAlignment="1">
      <alignment vertical="center"/>
    </xf>
    <xf numFmtId="4" fontId="15" fillId="2" borderId="19" xfId="0" applyNumberFormat="1" applyFont="1" applyFill="1" applyBorder="1" applyAlignment="1">
      <alignment vertical="center"/>
    </xf>
    <xf numFmtId="0" fontId="11" fillId="3" borderId="3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4" fontId="6" fillId="2" borderId="0" xfId="1" applyNumberFormat="1" applyFont="1" applyFill="1" applyBorder="1" applyAlignment="1" applyProtection="1">
      <alignment horizontal="left" vertical="center"/>
    </xf>
    <xf numFmtId="4" fontId="6" fillId="2" borderId="0" xfId="1" applyNumberFormat="1" applyFont="1" applyFill="1" applyBorder="1" applyAlignment="1" applyProtection="1">
      <alignment horizontal="center" vertical="center"/>
      <protection locked="0"/>
    </xf>
    <xf numFmtId="0" fontId="12" fillId="0" borderId="2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1" xfId="0" applyFont="1" applyFill="1" applyBorder="1" applyAlignment="1">
      <alignment horizontal="center" vertical="center" wrapText="1"/>
    </xf>
    <xf numFmtId="9" fontId="14" fillId="3" borderId="21" xfId="0" applyNumberFormat="1" applyFont="1" applyFill="1" applyBorder="1" applyAlignment="1" applyProtection="1">
      <alignment horizontal="center" vertical="center"/>
      <protection locked="0"/>
    </xf>
    <xf numFmtId="9" fontId="14" fillId="3" borderId="23" xfId="0" applyNumberFormat="1" applyFont="1" applyFill="1" applyBorder="1" applyAlignment="1" applyProtection="1">
      <alignment horizontal="center" vertical="center"/>
      <protection locked="0"/>
    </xf>
    <xf numFmtId="4" fontId="15" fillId="2" borderId="21" xfId="0" applyNumberFormat="1" applyFont="1" applyFill="1" applyBorder="1" applyAlignment="1" applyProtection="1">
      <alignment vertical="center"/>
    </xf>
    <xf numFmtId="4" fontId="15" fillId="2" borderId="23" xfId="0" applyNumberFormat="1" applyFont="1" applyFill="1" applyBorder="1" applyAlignment="1" applyProtection="1">
      <alignment vertical="center"/>
    </xf>
    <xf numFmtId="4" fontId="15" fillId="2" borderId="11" xfId="0" applyNumberFormat="1" applyFont="1" applyFill="1" applyBorder="1" applyAlignment="1" applyProtection="1">
      <alignment vertical="center"/>
    </xf>
    <xf numFmtId="4" fontId="15" fillId="2" borderId="22" xfId="0" applyNumberFormat="1" applyFont="1" applyFill="1" applyBorder="1" applyAlignment="1">
      <alignment vertical="center"/>
    </xf>
    <xf numFmtId="4" fontId="15" fillId="2" borderId="24" xfId="0" applyNumberFormat="1" applyFont="1" applyFill="1" applyBorder="1" applyAlignment="1">
      <alignment vertical="center"/>
    </xf>
    <xf numFmtId="4" fontId="15" fillId="2" borderId="21" xfId="0" applyNumberFormat="1" applyFont="1" applyFill="1" applyBorder="1" applyAlignment="1">
      <alignment vertical="center"/>
    </xf>
    <xf numFmtId="4" fontId="15" fillId="2" borderId="23" xfId="0" applyNumberFormat="1" applyFont="1" applyFill="1" applyBorder="1" applyAlignment="1">
      <alignment vertical="center"/>
    </xf>
    <xf numFmtId="4" fontId="13" fillId="2" borderId="27" xfId="0" applyNumberFormat="1" applyFont="1" applyFill="1" applyBorder="1" applyAlignment="1">
      <alignment horizontal="center" vertical="center"/>
    </xf>
    <xf numFmtId="4" fontId="13" fillId="2" borderId="28" xfId="0" applyNumberFormat="1" applyFont="1" applyFill="1" applyBorder="1" applyAlignment="1">
      <alignment horizontal="center" vertical="center"/>
    </xf>
    <xf numFmtId="49" fontId="12" fillId="0" borderId="11"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49" fontId="12" fillId="0" borderId="31" xfId="0" applyNumberFormat="1" applyFont="1" applyFill="1" applyBorder="1" applyAlignment="1">
      <alignment horizontal="center" vertical="center"/>
    </xf>
    <xf numFmtId="49" fontId="5" fillId="2" borderId="25" xfId="0" applyNumberFormat="1" applyFont="1" applyFill="1" applyBorder="1" applyAlignment="1">
      <alignment horizontal="center"/>
    </xf>
    <xf numFmtId="49" fontId="5" fillId="2" borderId="14" xfId="0" applyNumberFormat="1" applyFont="1" applyFill="1" applyBorder="1" applyAlignment="1" applyProtection="1">
      <alignment horizontal="center"/>
      <protection locked="0"/>
    </xf>
    <xf numFmtId="49" fontId="5" fillId="2" borderId="31" xfId="0" applyNumberFormat="1" applyFont="1" applyFill="1" applyBorder="1" applyAlignment="1" applyProtection="1">
      <alignment horizontal="center"/>
      <protection locked="0"/>
    </xf>
    <xf numFmtId="49" fontId="5" fillId="2" borderId="27" xfId="0" applyNumberFormat="1" applyFont="1" applyFill="1" applyBorder="1" applyAlignment="1" applyProtection="1">
      <alignment horizontal="center"/>
      <protection locked="0"/>
    </xf>
    <xf numFmtId="49" fontId="5" fillId="2" borderId="35" xfId="0" applyNumberFormat="1" applyFont="1" applyFill="1" applyBorder="1" applyAlignment="1" applyProtection="1">
      <alignment horizontal="center"/>
      <protection locked="0"/>
    </xf>
    <xf numFmtId="49" fontId="5" fillId="2" borderId="0" xfId="0" applyNumberFormat="1" applyFont="1" applyFill="1" applyBorder="1" applyAlignment="1" applyProtection="1">
      <alignment horizontal="center"/>
      <protection locked="0"/>
    </xf>
    <xf numFmtId="49" fontId="5" fillId="2" borderId="36" xfId="0" applyNumberFormat="1" applyFont="1" applyFill="1" applyBorder="1" applyAlignment="1" applyProtection="1">
      <alignment horizontal="center"/>
      <protection locked="0"/>
    </xf>
    <xf numFmtId="49" fontId="5" fillId="2" borderId="18" xfId="0" applyNumberFormat="1" applyFont="1" applyFill="1" applyBorder="1" applyAlignment="1" applyProtection="1">
      <alignment horizontal="center"/>
      <protection locked="0"/>
    </xf>
    <xf numFmtId="49" fontId="5" fillId="2" borderId="12" xfId="0" applyNumberFormat="1" applyFont="1" applyFill="1" applyBorder="1" applyAlignment="1" applyProtection="1">
      <alignment horizontal="center"/>
      <protection locked="0"/>
    </xf>
    <xf numFmtId="49" fontId="5" fillId="2" borderId="28" xfId="0" applyNumberFormat="1" applyFont="1" applyFill="1" applyBorder="1" applyAlignment="1" applyProtection="1">
      <alignment horizontal="center"/>
      <protection locked="0"/>
    </xf>
    <xf numFmtId="0" fontId="19" fillId="5" borderId="6"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38" xfId="0" applyFont="1" applyFill="1" applyBorder="1" applyAlignment="1">
      <alignment horizontal="center" vertical="center"/>
    </xf>
    <xf numFmtId="49" fontId="12" fillId="0" borderId="17"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8" xfId="0"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49" fontId="11" fillId="3" borderId="38"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8" xfId="0" applyFont="1" applyFill="1" applyBorder="1" applyAlignment="1">
      <alignment horizontal="center" vertical="center" wrapText="1"/>
    </xf>
  </cellXfs>
  <cellStyles count="3">
    <cellStyle name="Normalny" xfId="0" builtinId="0"/>
    <cellStyle name="Procentowy" xfId="2" builtinId="5"/>
    <cellStyle name="Walutowy" xfId="1" builtinId="4"/>
  </cellStyles>
  <dxfs count="26">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rgb="FF9C0006"/>
      </font>
      <fill>
        <patternFill>
          <bgColor rgb="FFFFC7CE"/>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0"/>
      </font>
      <fill>
        <patternFill patternType="none">
          <bgColor auto="1"/>
        </patternFill>
      </fill>
    </dxf>
    <dxf>
      <font>
        <color theme="1"/>
      </font>
      <fill>
        <patternFill>
          <bgColor rgb="FFFF0000"/>
        </patternFill>
      </fill>
    </dxf>
    <dxf>
      <font>
        <color theme="0"/>
      </font>
      <fill>
        <patternFill>
          <bgColor theme="0"/>
        </patternFill>
      </fill>
    </dxf>
    <dxf>
      <font>
        <color theme="1"/>
      </font>
      <fill>
        <patternFill>
          <bgColor rgb="FFFF0000"/>
        </patternFill>
      </fill>
    </dxf>
    <dxf>
      <font>
        <color theme="0"/>
      </font>
      <fill>
        <patternFill patternType="none">
          <bgColor auto="1"/>
        </patternFill>
      </fill>
    </dxf>
    <dxf>
      <font>
        <color theme="1"/>
      </font>
      <fill>
        <patternFill>
          <bgColor rgb="FFFF0000"/>
        </patternFill>
      </fill>
    </dxf>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87"/>
  <sheetViews>
    <sheetView tabSelected="1" zoomScale="85" zoomScaleNormal="85" workbookViewId="0">
      <selection activeCell="G39" sqref="G18:G40"/>
    </sheetView>
  </sheetViews>
  <sheetFormatPr defaultColWidth="0" defaultRowHeight="18" x14ac:dyDescent="0.25"/>
  <cols>
    <col min="1" max="1" width="6.5703125" style="76" customWidth="1"/>
    <col min="2" max="2" width="22.28515625" customWidth="1"/>
    <col min="3" max="3" width="13.140625" style="77" customWidth="1"/>
    <col min="4" max="4" width="41" customWidth="1"/>
    <col min="5" max="5" width="6.28515625" bestFit="1" customWidth="1"/>
    <col min="6" max="6" width="8.42578125" customWidth="1"/>
    <col min="7" max="7" width="20.28515625" customWidth="1"/>
    <col min="8" max="8" width="22.5703125" customWidth="1"/>
    <col min="9" max="9" width="10.85546875" bestFit="1" customWidth="1"/>
    <col min="10" max="10" width="12.5703125" customWidth="1"/>
    <col min="11" max="11" width="19.85546875" customWidth="1"/>
    <col min="12" max="12" width="4.7109375" customWidth="1"/>
    <col min="13" max="13" width="20.28515625" style="78" customWidth="1"/>
    <col min="14" max="14" width="20.28515625" style="79" hidden="1"/>
    <col min="15" max="16383" width="9.140625" hidden="1"/>
    <col min="16384" max="16384" width="6.42578125" hidden="1"/>
  </cols>
  <sheetData>
    <row r="1" spans="1:14" s="2" customFormat="1" ht="21.95" customHeight="1" x14ac:dyDescent="0.25">
      <c r="A1" s="1"/>
      <c r="C1" s="3"/>
      <c r="M1" s="4"/>
      <c r="N1" s="5"/>
    </row>
    <row r="2" spans="1:14" s="2" customFormat="1" ht="31.5" customHeight="1" x14ac:dyDescent="0.2">
      <c r="A2" s="1"/>
      <c r="B2" s="6"/>
      <c r="C2" s="7"/>
      <c r="E2" s="8"/>
      <c r="F2" s="8"/>
      <c r="G2" s="8"/>
      <c r="H2" s="8"/>
      <c r="K2" s="8" t="s">
        <v>0</v>
      </c>
      <c r="M2" s="9"/>
      <c r="N2" s="10"/>
    </row>
    <row r="3" spans="1:14" s="2" customFormat="1" ht="23.45" customHeight="1" x14ac:dyDescent="0.25">
      <c r="A3" s="124"/>
      <c r="B3" s="125"/>
      <c r="C3" s="125"/>
      <c r="D3" s="125"/>
      <c r="E3" s="125"/>
      <c r="F3" s="125"/>
      <c r="G3" s="125"/>
      <c r="H3" s="125"/>
      <c r="I3" s="125"/>
      <c r="J3" s="126"/>
      <c r="M3" s="4"/>
      <c r="N3" s="5"/>
    </row>
    <row r="4" spans="1:14" s="2" customFormat="1" ht="9.6" customHeight="1" x14ac:dyDescent="0.25">
      <c r="A4" s="127" t="s">
        <v>1</v>
      </c>
      <c r="B4" s="127"/>
      <c r="C4" s="127"/>
      <c r="D4" s="127"/>
      <c r="E4" s="127"/>
      <c r="M4" s="4"/>
      <c r="N4" s="5"/>
    </row>
    <row r="5" spans="1:14" s="2" customFormat="1" ht="8.4499999999999993" customHeight="1" x14ac:dyDescent="0.2">
      <c r="A5" s="1"/>
      <c r="B5" s="11"/>
      <c r="C5" s="12"/>
      <c r="E5" s="8"/>
      <c r="F5" s="8"/>
      <c r="G5" s="8"/>
      <c r="H5" s="8"/>
      <c r="M5" s="9"/>
      <c r="N5" s="10"/>
    </row>
    <row r="6" spans="1:14" s="2" customFormat="1" ht="21.95" customHeight="1" x14ac:dyDescent="0.2">
      <c r="A6" s="1"/>
      <c r="C6" s="3"/>
      <c r="E6" s="8"/>
      <c r="F6" s="8"/>
      <c r="G6" s="8"/>
      <c r="H6" s="8"/>
      <c r="M6" s="9"/>
      <c r="N6" s="10"/>
    </row>
    <row r="7" spans="1:14" s="2" customFormat="1" ht="12.75" customHeight="1" x14ac:dyDescent="0.25">
      <c r="A7" s="1"/>
      <c r="C7" s="3"/>
      <c r="M7" s="4"/>
      <c r="N7" s="5"/>
    </row>
    <row r="8" spans="1:14" s="2" customFormat="1" ht="33" customHeight="1" x14ac:dyDescent="0.25">
      <c r="A8" s="128" t="s">
        <v>2</v>
      </c>
      <c r="B8" s="128"/>
      <c r="C8" s="128"/>
      <c r="D8" s="128"/>
      <c r="E8" s="128"/>
      <c r="F8" s="128"/>
      <c r="G8" s="128"/>
      <c r="H8" s="128"/>
      <c r="I8" s="128"/>
      <c r="J8" s="128"/>
      <c r="K8" s="128"/>
      <c r="M8" s="4"/>
      <c r="N8" s="5"/>
    </row>
    <row r="9" spans="1:14" s="2" customFormat="1" ht="13.35" customHeight="1" x14ac:dyDescent="0.25">
      <c r="A9" s="1"/>
      <c r="C9" s="3"/>
      <c r="M9" s="4"/>
      <c r="N9" s="5"/>
    </row>
    <row r="10" spans="1:14" s="2" customFormat="1" ht="24" customHeight="1" x14ac:dyDescent="0.25">
      <c r="A10" s="129" t="s">
        <v>3</v>
      </c>
      <c r="B10" s="129"/>
      <c r="C10" s="129"/>
      <c r="D10" s="129"/>
      <c r="M10" s="4"/>
      <c r="N10" s="5"/>
    </row>
    <row r="11" spans="1:14" s="2" customFormat="1" ht="21.4" customHeight="1" x14ac:dyDescent="0.25">
      <c r="A11" s="129" t="s">
        <v>4</v>
      </c>
      <c r="B11" s="129"/>
      <c r="C11" s="129"/>
      <c r="D11" s="129"/>
      <c r="M11" s="4"/>
      <c r="N11" s="5"/>
    </row>
    <row r="12" spans="1:14" s="2" customFormat="1" ht="21.4" customHeight="1" x14ac:dyDescent="0.25">
      <c r="A12" s="129" t="s">
        <v>5</v>
      </c>
      <c r="B12" s="129"/>
      <c r="C12" s="129"/>
      <c r="D12" s="129"/>
      <c r="M12" s="4"/>
      <c r="N12" s="5"/>
    </row>
    <row r="13" spans="1:14" s="2" customFormat="1" ht="21.4" customHeight="1" x14ac:dyDescent="0.25">
      <c r="A13" s="129" t="s">
        <v>6</v>
      </c>
      <c r="B13" s="129"/>
      <c r="C13" s="129"/>
      <c r="D13" s="129"/>
      <c r="M13" s="4"/>
      <c r="N13" s="5"/>
    </row>
    <row r="14" spans="1:14" s="2" customFormat="1" ht="48" customHeight="1" x14ac:dyDescent="0.25">
      <c r="A14" s="130" t="s">
        <v>7</v>
      </c>
      <c r="B14" s="130"/>
      <c r="C14" s="130"/>
      <c r="D14" s="130"/>
      <c r="E14" s="130"/>
      <c r="F14" s="130"/>
      <c r="G14" s="130"/>
      <c r="H14" s="130"/>
      <c r="I14" s="130"/>
      <c r="J14" s="130"/>
      <c r="K14" s="130"/>
      <c r="M14" s="4"/>
      <c r="N14" s="5"/>
    </row>
    <row r="15" spans="1:14" s="2" customFormat="1" ht="21" customHeight="1" thickBot="1" x14ac:dyDescent="0.3">
      <c r="A15" s="1"/>
      <c r="C15" s="3"/>
      <c r="M15" s="4"/>
      <c r="N15" s="5"/>
    </row>
    <row r="16" spans="1:14" s="2" customFormat="1" ht="62.45" customHeight="1" thickBot="1" x14ac:dyDescent="0.25">
      <c r="A16" s="13" t="s">
        <v>8</v>
      </c>
      <c r="B16" s="14" t="s">
        <v>9</v>
      </c>
      <c r="C16" s="131" t="s">
        <v>10</v>
      </c>
      <c r="D16" s="132"/>
      <c r="E16" s="15" t="s">
        <v>11</v>
      </c>
      <c r="F16" s="15" t="s">
        <v>12</v>
      </c>
      <c r="G16" s="16" t="s">
        <v>13</v>
      </c>
      <c r="H16" s="15" t="s">
        <v>14</v>
      </c>
      <c r="I16" s="15" t="s">
        <v>15</v>
      </c>
      <c r="J16" s="15" t="s">
        <v>16</v>
      </c>
      <c r="K16" s="17" t="s">
        <v>17</v>
      </c>
      <c r="M16" s="18"/>
      <c r="N16" s="19"/>
    </row>
    <row r="17" spans="1:14" s="2" customFormat="1" ht="36" customHeight="1" thickBot="1" x14ac:dyDescent="0.25">
      <c r="A17" s="145" t="s">
        <v>165</v>
      </c>
      <c r="B17" s="146"/>
      <c r="C17" s="146"/>
      <c r="D17" s="146"/>
      <c r="E17" s="146"/>
      <c r="F17" s="146"/>
      <c r="G17" s="146"/>
      <c r="H17" s="146"/>
      <c r="I17" s="146"/>
      <c r="J17" s="146"/>
      <c r="K17" s="147"/>
      <c r="M17" s="18"/>
      <c r="N17" s="19"/>
    </row>
    <row r="18" spans="1:14" s="2" customFormat="1" ht="36" x14ac:dyDescent="0.2">
      <c r="A18" s="133">
        <v>1</v>
      </c>
      <c r="B18" s="135" t="s">
        <v>18</v>
      </c>
      <c r="C18" s="20" t="s">
        <v>19</v>
      </c>
      <c r="D18" s="21" t="s">
        <v>20</v>
      </c>
      <c r="E18" s="136" t="s">
        <v>21</v>
      </c>
      <c r="F18" s="122">
        <v>4.42</v>
      </c>
      <c r="G18" s="137"/>
      <c r="H18" s="138" t="str">
        <f>IF(G18*F18=0," ",G18*F18)</f>
        <v xml:space="preserve"> </v>
      </c>
      <c r="I18" s="139">
        <v>0.08</v>
      </c>
      <c r="J18" s="141" t="e">
        <f>ROUND(H18*I18,2)</f>
        <v>#VALUE!</v>
      </c>
      <c r="K18" s="143" t="e">
        <f>ROUND(H18+J18,2)</f>
        <v>#VALUE!</v>
      </c>
      <c r="M18" s="148" t="str">
        <f>IF(AND(F18&gt;0,OR(ISBLANK(G18),G18=0)),"podaj stawkę!",IF(AND(ISBLANK(F18),G18&gt;0),"usuń stawkę","OK"))</f>
        <v>podaj stawkę!</v>
      </c>
      <c r="N18" s="149">
        <f>IF(M18&lt;&gt;"OK",1,0)</f>
        <v>1</v>
      </c>
    </row>
    <row r="19" spans="1:14" s="2" customFormat="1" ht="108" x14ac:dyDescent="0.2">
      <c r="A19" s="134"/>
      <c r="B19" s="118"/>
      <c r="C19" s="24" t="s">
        <v>22</v>
      </c>
      <c r="D19" s="25" t="s">
        <v>23</v>
      </c>
      <c r="E19" s="119"/>
      <c r="F19" s="123"/>
      <c r="G19" s="121"/>
      <c r="H19" s="138"/>
      <c r="I19" s="140"/>
      <c r="J19" s="142"/>
      <c r="K19" s="144"/>
      <c r="M19" s="148" t="str">
        <f t="shared" ref="M19" si="0">IF(AND(F19&gt;0,OR(ISBLANK(G19),G19=0)),"podaj stawkę!",IF(AND(ISBLANK(F19),G19&gt;0),"usuń stawkę",""))</f>
        <v/>
      </c>
      <c r="N19" s="149"/>
    </row>
    <row r="20" spans="1:14" s="2" customFormat="1" ht="24" x14ac:dyDescent="0.2">
      <c r="A20" s="27">
        <v>2</v>
      </c>
      <c r="B20" s="28" t="s">
        <v>24</v>
      </c>
      <c r="C20" s="29" t="s">
        <v>25</v>
      </c>
      <c r="D20" s="30" t="s">
        <v>26</v>
      </c>
      <c r="E20" s="31" t="s">
        <v>21</v>
      </c>
      <c r="F20" s="32">
        <v>5.67</v>
      </c>
      <c r="G20" s="107"/>
      <c r="H20" s="33" t="str">
        <f>IF(G20*F20=0," ",G20*F20)</f>
        <v xml:space="preserve"> </v>
      </c>
      <c r="I20" s="34">
        <v>0.08</v>
      </c>
      <c r="J20" s="35" t="e">
        <f t="shared" ref="J20:J32" si="1">ROUND(H20*I20,2)</f>
        <v>#VALUE!</v>
      </c>
      <c r="K20" s="36" t="e">
        <f t="shared" ref="K20:K32" si="2">ROUND(H20+J20,2)</f>
        <v>#VALUE!</v>
      </c>
      <c r="M20" s="37" t="str">
        <f t="shared" ref="M20:M32" si="3">IF(AND(F20&gt;0,OR(ISBLANK(G20),G20=0)),"podaj stawkę!",IF(AND(ISBLANK(F20),G20&gt;0),"usuń stawkę","OK"))</f>
        <v>podaj stawkę!</v>
      </c>
      <c r="N20" s="38">
        <f t="shared" ref="N20:N32" si="4">IF(M20&lt;&gt;"OK",1,0)</f>
        <v>1</v>
      </c>
    </row>
    <row r="21" spans="1:14" s="2" customFormat="1" ht="60" x14ac:dyDescent="0.2">
      <c r="A21" s="27">
        <v>3</v>
      </c>
      <c r="B21" s="28" t="s">
        <v>27</v>
      </c>
      <c r="C21" s="29" t="s">
        <v>28</v>
      </c>
      <c r="D21" s="30" t="s">
        <v>29</v>
      </c>
      <c r="E21" s="31" t="s">
        <v>30</v>
      </c>
      <c r="F21" s="32">
        <v>0.15</v>
      </c>
      <c r="G21" s="107"/>
      <c r="H21" s="106" t="str">
        <f>IF(G21*F21=0," ",G21*F21)</f>
        <v xml:space="preserve"> </v>
      </c>
      <c r="I21" s="34">
        <v>0.08</v>
      </c>
      <c r="J21" s="35" t="e">
        <f t="shared" si="1"/>
        <v>#VALUE!</v>
      </c>
      <c r="K21" s="36" t="e">
        <f t="shared" si="2"/>
        <v>#VALUE!</v>
      </c>
      <c r="M21" s="37" t="str">
        <f t="shared" si="3"/>
        <v>podaj stawkę!</v>
      </c>
      <c r="N21" s="38">
        <f t="shared" si="4"/>
        <v>1</v>
      </c>
    </row>
    <row r="22" spans="1:14" s="2" customFormat="1" ht="24" x14ac:dyDescent="0.2">
      <c r="A22" s="150">
        <v>4</v>
      </c>
      <c r="B22" s="118" t="s">
        <v>31</v>
      </c>
      <c r="C22" s="29" t="s">
        <v>32</v>
      </c>
      <c r="D22" s="30" t="s">
        <v>33</v>
      </c>
      <c r="E22" s="119" t="s">
        <v>34</v>
      </c>
      <c r="F22" s="120">
        <v>50.55</v>
      </c>
      <c r="G22" s="121"/>
      <c r="H22" s="138" t="str">
        <f>IF(G22*F22=0," ",G22*F22)</f>
        <v xml:space="preserve"> </v>
      </c>
      <c r="I22" s="153">
        <v>0.08</v>
      </c>
      <c r="J22" s="155" t="e">
        <f>ROUND(H22*I22,2)</f>
        <v>#VALUE!</v>
      </c>
      <c r="K22" s="158" t="e">
        <f t="shared" si="2"/>
        <v>#VALUE!</v>
      </c>
      <c r="M22" s="148" t="str">
        <f t="shared" si="3"/>
        <v>podaj stawkę!</v>
      </c>
      <c r="N22" s="149">
        <f t="shared" si="4"/>
        <v>1</v>
      </c>
    </row>
    <row r="23" spans="1:14" s="2" customFormat="1" ht="24" x14ac:dyDescent="0.2">
      <c r="A23" s="151"/>
      <c r="B23" s="118"/>
      <c r="C23" s="29" t="s">
        <v>35</v>
      </c>
      <c r="D23" s="30" t="s">
        <v>36</v>
      </c>
      <c r="E23" s="119"/>
      <c r="F23" s="120"/>
      <c r="G23" s="121"/>
      <c r="H23" s="138"/>
      <c r="I23" s="154"/>
      <c r="J23" s="156">
        <f t="shared" si="1"/>
        <v>0</v>
      </c>
      <c r="K23" s="159"/>
      <c r="M23" s="148"/>
      <c r="N23" s="149"/>
    </row>
    <row r="24" spans="1:14" s="2" customFormat="1" ht="24" x14ac:dyDescent="0.2">
      <c r="A24" s="151"/>
      <c r="B24" s="118"/>
      <c r="C24" s="29" t="s">
        <v>37</v>
      </c>
      <c r="D24" s="30" t="s">
        <v>38</v>
      </c>
      <c r="E24" s="119"/>
      <c r="F24" s="120"/>
      <c r="G24" s="121"/>
      <c r="H24" s="138"/>
      <c r="I24" s="154"/>
      <c r="J24" s="156">
        <f t="shared" si="1"/>
        <v>0</v>
      </c>
      <c r="K24" s="159"/>
      <c r="M24" s="148"/>
      <c r="N24" s="149"/>
    </row>
    <row r="25" spans="1:14" s="2" customFormat="1" ht="24" x14ac:dyDescent="0.2">
      <c r="A25" s="151"/>
      <c r="B25" s="118"/>
      <c r="C25" s="29" t="s">
        <v>39</v>
      </c>
      <c r="D25" s="30" t="s">
        <v>40</v>
      </c>
      <c r="E25" s="119"/>
      <c r="F25" s="120"/>
      <c r="G25" s="121"/>
      <c r="H25" s="138"/>
      <c r="I25" s="154"/>
      <c r="J25" s="156">
        <f t="shared" si="1"/>
        <v>0</v>
      </c>
      <c r="K25" s="159"/>
      <c r="M25" s="148"/>
      <c r="N25" s="149"/>
    </row>
    <row r="26" spans="1:14" s="2" customFormat="1" ht="24" x14ac:dyDescent="0.2">
      <c r="A26" s="152"/>
      <c r="B26" s="118"/>
      <c r="C26" s="29" t="s">
        <v>41</v>
      </c>
      <c r="D26" s="30" t="s">
        <v>42</v>
      </c>
      <c r="E26" s="119"/>
      <c r="F26" s="120"/>
      <c r="G26" s="121"/>
      <c r="H26" s="138"/>
      <c r="I26" s="140"/>
      <c r="J26" s="157">
        <f t="shared" si="1"/>
        <v>0</v>
      </c>
      <c r="K26" s="144"/>
      <c r="M26" s="148"/>
      <c r="N26" s="149"/>
    </row>
    <row r="27" spans="1:14" s="2" customFormat="1" ht="24" x14ac:dyDescent="0.2">
      <c r="A27" s="27">
        <v>5</v>
      </c>
      <c r="B27" s="39" t="s">
        <v>43</v>
      </c>
      <c r="C27" s="29" t="s">
        <v>44</v>
      </c>
      <c r="D27" s="25" t="s">
        <v>45</v>
      </c>
      <c r="E27" s="31" t="s">
        <v>30</v>
      </c>
      <c r="F27" s="32">
        <v>0.18</v>
      </c>
      <c r="G27" s="107"/>
      <c r="H27" s="106" t="str">
        <f>IF(G27*F27=0," ",G27*F27)</f>
        <v xml:space="preserve"> </v>
      </c>
      <c r="I27" s="34">
        <v>0.08</v>
      </c>
      <c r="J27" s="35" t="e">
        <f t="shared" si="1"/>
        <v>#VALUE!</v>
      </c>
      <c r="K27" s="36" t="e">
        <f t="shared" si="2"/>
        <v>#VALUE!</v>
      </c>
      <c r="M27" s="37" t="str">
        <f t="shared" si="3"/>
        <v>podaj stawkę!</v>
      </c>
      <c r="N27" s="38">
        <f t="shared" si="4"/>
        <v>1</v>
      </c>
    </row>
    <row r="28" spans="1:14" s="2" customFormat="1" ht="24" x14ac:dyDescent="0.2">
      <c r="A28" s="117">
        <v>6</v>
      </c>
      <c r="B28" s="118" t="s">
        <v>43</v>
      </c>
      <c r="C28" s="29" t="s">
        <v>46</v>
      </c>
      <c r="D28" s="30" t="s">
        <v>47</v>
      </c>
      <c r="E28" s="119" t="s">
        <v>30</v>
      </c>
      <c r="F28" s="120">
        <v>96.6</v>
      </c>
      <c r="G28" s="121"/>
      <c r="H28" s="138" t="str">
        <f>IF(G28*F28=0," ",G28*F28)</f>
        <v xml:space="preserve"> </v>
      </c>
      <c r="I28" s="153">
        <v>0.08</v>
      </c>
      <c r="J28" s="160" t="e">
        <f t="shared" si="1"/>
        <v>#VALUE!</v>
      </c>
      <c r="K28" s="158" t="e">
        <f t="shared" si="2"/>
        <v>#VALUE!</v>
      </c>
      <c r="M28" s="148" t="str">
        <f t="shared" si="3"/>
        <v>podaj stawkę!</v>
      </c>
      <c r="N28" s="149">
        <f t="shared" si="4"/>
        <v>1</v>
      </c>
    </row>
    <row r="29" spans="1:14" s="2" customFormat="1" ht="24" x14ac:dyDescent="0.2">
      <c r="A29" s="117"/>
      <c r="B29" s="118"/>
      <c r="C29" s="29" t="s">
        <v>48</v>
      </c>
      <c r="D29" s="30" t="s">
        <v>49</v>
      </c>
      <c r="E29" s="119"/>
      <c r="F29" s="120"/>
      <c r="G29" s="121"/>
      <c r="H29" s="138"/>
      <c r="I29" s="140"/>
      <c r="J29" s="142"/>
      <c r="K29" s="144"/>
      <c r="M29" s="148"/>
      <c r="N29" s="149"/>
    </row>
    <row r="30" spans="1:14" s="2" customFormat="1" ht="42.75" customHeight="1" x14ac:dyDescent="0.2">
      <c r="A30" s="27">
        <v>7</v>
      </c>
      <c r="B30" s="39" t="s">
        <v>50</v>
      </c>
      <c r="C30" s="40" t="s">
        <v>51</v>
      </c>
      <c r="D30" s="30" t="s">
        <v>52</v>
      </c>
      <c r="E30" s="41" t="s">
        <v>53</v>
      </c>
      <c r="F30" s="42">
        <v>0.2</v>
      </c>
      <c r="G30" s="108"/>
      <c r="H30" s="106" t="str">
        <f>IF(G30*F30=0," ",G30*F30)</f>
        <v xml:space="preserve"> </v>
      </c>
      <c r="I30" s="34" t="s">
        <v>54</v>
      </c>
      <c r="J30" s="35" t="e">
        <f t="shared" si="1"/>
        <v>#VALUE!</v>
      </c>
      <c r="K30" s="36" t="e">
        <f t="shared" si="2"/>
        <v>#VALUE!</v>
      </c>
      <c r="M30" s="37" t="str">
        <f t="shared" si="3"/>
        <v>podaj stawkę!</v>
      </c>
      <c r="N30" s="38">
        <f t="shared" si="4"/>
        <v>1</v>
      </c>
    </row>
    <row r="31" spans="1:14" s="2" customFormat="1" ht="24" x14ac:dyDescent="0.2">
      <c r="A31" s="27">
        <v>8</v>
      </c>
      <c r="B31" s="39" t="s">
        <v>55</v>
      </c>
      <c r="C31" s="29" t="s">
        <v>56</v>
      </c>
      <c r="D31" s="25" t="s">
        <v>57</v>
      </c>
      <c r="E31" s="31" t="s">
        <v>30</v>
      </c>
      <c r="F31" s="32">
        <v>96.78</v>
      </c>
      <c r="G31" s="107"/>
      <c r="H31" s="106" t="str">
        <f>IF(G31*F31=0," ",G31*F31)</f>
        <v xml:space="preserve"> </v>
      </c>
      <c r="I31" s="34">
        <v>0.08</v>
      </c>
      <c r="J31" s="35" t="e">
        <f t="shared" si="1"/>
        <v>#VALUE!</v>
      </c>
      <c r="K31" s="36" t="e">
        <f t="shared" si="2"/>
        <v>#VALUE!</v>
      </c>
      <c r="M31" s="37" t="str">
        <f t="shared" si="3"/>
        <v>podaj stawkę!</v>
      </c>
      <c r="N31" s="38">
        <f t="shared" si="4"/>
        <v>1</v>
      </c>
    </row>
    <row r="32" spans="1:14" s="2" customFormat="1" ht="24" x14ac:dyDescent="0.2">
      <c r="A32" s="117">
        <v>9</v>
      </c>
      <c r="B32" s="118" t="s">
        <v>58</v>
      </c>
      <c r="C32" s="29" t="s">
        <v>59</v>
      </c>
      <c r="D32" s="30" t="s">
        <v>60</v>
      </c>
      <c r="E32" s="119" t="s">
        <v>21</v>
      </c>
      <c r="F32" s="120">
        <v>47.92</v>
      </c>
      <c r="G32" s="121"/>
      <c r="H32" s="138" t="str">
        <f>IF(G32*F32=0," ",G32*F32)</f>
        <v xml:space="preserve"> </v>
      </c>
      <c r="I32" s="153">
        <v>0.08</v>
      </c>
      <c r="J32" s="160" t="e">
        <f t="shared" si="1"/>
        <v>#VALUE!</v>
      </c>
      <c r="K32" s="158" t="e">
        <f t="shared" si="2"/>
        <v>#VALUE!</v>
      </c>
      <c r="M32" s="148" t="str">
        <f t="shared" si="3"/>
        <v>podaj stawkę!</v>
      </c>
      <c r="N32" s="149">
        <f t="shared" si="4"/>
        <v>1</v>
      </c>
    </row>
    <row r="33" spans="1:14" s="2" customFormat="1" ht="36" customHeight="1" x14ac:dyDescent="0.2">
      <c r="A33" s="117"/>
      <c r="B33" s="118"/>
      <c r="C33" s="29" t="s">
        <v>61</v>
      </c>
      <c r="D33" s="30" t="s">
        <v>62</v>
      </c>
      <c r="E33" s="119"/>
      <c r="F33" s="120"/>
      <c r="G33" s="121"/>
      <c r="H33" s="138">
        <f t="shared" ref="H33:H34" si="5">G33*F33</f>
        <v>0</v>
      </c>
      <c r="I33" s="154"/>
      <c r="J33" s="161"/>
      <c r="K33" s="159"/>
      <c r="M33" s="148"/>
      <c r="N33" s="149"/>
    </row>
    <row r="34" spans="1:14" s="2" customFormat="1" ht="24" x14ac:dyDescent="0.2">
      <c r="A34" s="117"/>
      <c r="B34" s="118"/>
      <c r="C34" s="29" t="s">
        <v>63</v>
      </c>
      <c r="D34" s="30" t="s">
        <v>64</v>
      </c>
      <c r="E34" s="119"/>
      <c r="F34" s="120"/>
      <c r="G34" s="121"/>
      <c r="H34" s="138">
        <f t="shared" si="5"/>
        <v>0</v>
      </c>
      <c r="I34" s="140"/>
      <c r="J34" s="142"/>
      <c r="K34" s="144"/>
      <c r="M34" s="148"/>
      <c r="N34" s="149"/>
    </row>
    <row r="35" spans="1:14" s="2" customFormat="1" ht="36" x14ac:dyDescent="0.2">
      <c r="A35" s="27">
        <v>10</v>
      </c>
      <c r="B35" s="39" t="s">
        <v>65</v>
      </c>
      <c r="C35" s="29" t="s">
        <v>66</v>
      </c>
      <c r="D35" s="25" t="s">
        <v>67</v>
      </c>
      <c r="E35" s="31" t="s">
        <v>21</v>
      </c>
      <c r="F35" s="32">
        <v>8.65</v>
      </c>
      <c r="G35" s="107"/>
      <c r="H35" s="106" t="str">
        <f>IF(G35*F35=0," ",G35*F35)</f>
        <v xml:space="preserve"> </v>
      </c>
      <c r="I35" s="34">
        <v>0.08</v>
      </c>
      <c r="J35" s="35" t="e">
        <f t="shared" ref="J35:J79" si="6">ROUND(H35*I35,2)</f>
        <v>#VALUE!</v>
      </c>
      <c r="K35" s="36" t="e">
        <f t="shared" ref="K35:K79" si="7">ROUND(H35+J35,2)</f>
        <v>#VALUE!</v>
      </c>
      <c r="M35" s="37" t="str">
        <f t="shared" ref="M35:M39" si="8">IF(AND(F35&gt;0,OR(ISBLANK(G35),G35=0)),"podaj stawkę!",IF(AND(ISBLANK(F35),G35&gt;0),"usuń stawkę","OK"))</f>
        <v>podaj stawkę!</v>
      </c>
      <c r="N35" s="38">
        <f t="shared" ref="N35:N79" si="9">IF(M35&lt;&gt;"OK",1,0)</f>
        <v>1</v>
      </c>
    </row>
    <row r="36" spans="1:14" s="2" customFormat="1" ht="36" x14ac:dyDescent="0.2">
      <c r="A36" s="27">
        <v>11</v>
      </c>
      <c r="B36" s="39" t="s">
        <v>65</v>
      </c>
      <c r="C36" s="29" t="s">
        <v>68</v>
      </c>
      <c r="D36" s="25" t="s">
        <v>67</v>
      </c>
      <c r="E36" s="31" t="s">
        <v>21</v>
      </c>
      <c r="F36" s="32">
        <v>1.72</v>
      </c>
      <c r="G36" s="110"/>
      <c r="H36" s="106" t="str">
        <f>IF(G36*F36=0," ",G36*F36)</f>
        <v xml:space="preserve"> </v>
      </c>
      <c r="I36" s="34">
        <v>0.08</v>
      </c>
      <c r="J36" s="35" t="e">
        <f t="shared" si="6"/>
        <v>#VALUE!</v>
      </c>
      <c r="K36" s="36" t="e">
        <f t="shared" si="7"/>
        <v>#VALUE!</v>
      </c>
      <c r="M36" s="37" t="str">
        <f t="shared" si="8"/>
        <v>podaj stawkę!</v>
      </c>
      <c r="N36" s="38">
        <f t="shared" si="9"/>
        <v>1</v>
      </c>
    </row>
    <row r="37" spans="1:14" s="2" customFormat="1" ht="24" x14ac:dyDescent="0.2">
      <c r="A37" s="117">
        <v>12</v>
      </c>
      <c r="B37" s="118" t="s">
        <v>69</v>
      </c>
      <c r="C37" s="40" t="s">
        <v>70</v>
      </c>
      <c r="D37" s="30" t="s">
        <v>71</v>
      </c>
      <c r="E37" s="119" t="s">
        <v>21</v>
      </c>
      <c r="F37" s="122">
        <v>30.17</v>
      </c>
      <c r="G37" s="121"/>
      <c r="H37" s="162" t="str">
        <f>IF(G37*F37=0," ",G37*F37)</f>
        <v xml:space="preserve"> </v>
      </c>
      <c r="I37" s="153">
        <v>0.08</v>
      </c>
      <c r="J37" s="160" t="e">
        <f t="shared" si="6"/>
        <v>#VALUE!</v>
      </c>
      <c r="K37" s="158" t="e">
        <f t="shared" si="7"/>
        <v>#VALUE!</v>
      </c>
      <c r="M37" s="148" t="str">
        <f t="shared" si="8"/>
        <v>podaj stawkę!</v>
      </c>
      <c r="N37" s="149">
        <f t="shared" si="9"/>
        <v>1</v>
      </c>
    </row>
    <row r="38" spans="1:14" s="2" customFormat="1" ht="36" x14ac:dyDescent="0.2">
      <c r="A38" s="117"/>
      <c r="B38" s="118"/>
      <c r="C38" s="29" t="s">
        <v>72</v>
      </c>
      <c r="D38" s="25" t="s">
        <v>73</v>
      </c>
      <c r="E38" s="119"/>
      <c r="F38" s="123"/>
      <c r="G38" s="121"/>
      <c r="H38" s="163"/>
      <c r="I38" s="140"/>
      <c r="J38" s="142"/>
      <c r="K38" s="144"/>
      <c r="M38" s="148"/>
      <c r="N38" s="149"/>
    </row>
    <row r="39" spans="1:14" s="2" customFormat="1" ht="36" x14ac:dyDescent="0.2">
      <c r="A39" s="117">
        <v>13</v>
      </c>
      <c r="B39" s="118" t="s">
        <v>69</v>
      </c>
      <c r="C39" s="29" t="s">
        <v>74</v>
      </c>
      <c r="D39" s="25" t="s">
        <v>75</v>
      </c>
      <c r="E39" s="119" t="s">
        <v>21</v>
      </c>
      <c r="F39" s="120">
        <v>3.32</v>
      </c>
      <c r="G39" s="121"/>
      <c r="H39" s="162" t="str">
        <f>IF(G39*F39=0," ",G39*F39)</f>
        <v xml:space="preserve"> </v>
      </c>
      <c r="I39" s="153">
        <v>0.08</v>
      </c>
      <c r="J39" s="160" t="e">
        <f t="shared" si="6"/>
        <v>#VALUE!</v>
      </c>
      <c r="K39" s="158" t="e">
        <f t="shared" si="7"/>
        <v>#VALUE!</v>
      </c>
      <c r="M39" s="148" t="str">
        <f t="shared" si="8"/>
        <v>podaj stawkę!</v>
      </c>
      <c r="N39" s="149">
        <f t="shared" si="9"/>
        <v>1</v>
      </c>
    </row>
    <row r="40" spans="1:14" s="2" customFormat="1" ht="24.75" thickBot="1" x14ac:dyDescent="0.25">
      <c r="A40" s="117"/>
      <c r="B40" s="118"/>
      <c r="C40" s="29" t="s">
        <v>76</v>
      </c>
      <c r="D40" s="30" t="s">
        <v>77</v>
      </c>
      <c r="E40" s="119"/>
      <c r="F40" s="120"/>
      <c r="G40" s="121"/>
      <c r="H40" s="163"/>
      <c r="I40" s="140"/>
      <c r="J40" s="142"/>
      <c r="K40" s="144"/>
      <c r="M40" s="148"/>
      <c r="N40" s="149"/>
    </row>
    <row r="41" spans="1:14" s="2" customFormat="1" ht="32.25" customHeight="1" thickBot="1" x14ac:dyDescent="0.25">
      <c r="A41" s="145" t="s">
        <v>166</v>
      </c>
      <c r="B41" s="146"/>
      <c r="C41" s="146"/>
      <c r="D41" s="146"/>
      <c r="E41" s="146"/>
      <c r="F41" s="146"/>
      <c r="G41" s="146"/>
      <c r="H41" s="146"/>
      <c r="I41" s="146"/>
      <c r="J41" s="146"/>
      <c r="K41" s="147"/>
      <c r="M41" s="37"/>
      <c r="N41" s="23"/>
    </row>
    <row r="42" spans="1:14" s="2" customFormat="1" ht="34.5" customHeight="1" x14ac:dyDescent="0.2">
      <c r="A42" s="27">
        <v>14</v>
      </c>
      <c r="B42" s="39" t="s">
        <v>78</v>
      </c>
      <c r="C42" s="29" t="s">
        <v>79</v>
      </c>
      <c r="D42" s="25" t="s">
        <v>80</v>
      </c>
      <c r="E42" s="31" t="s">
        <v>21</v>
      </c>
      <c r="F42" s="32">
        <v>5.0199999999999996</v>
      </c>
      <c r="G42" s="107"/>
      <c r="H42" s="106" t="str">
        <f t="shared" ref="H42:H49" si="10">IF(G42*F42=0," ",G42*F42)</f>
        <v xml:space="preserve"> </v>
      </c>
      <c r="I42" s="34">
        <v>0.08</v>
      </c>
      <c r="J42" s="35" t="e">
        <f t="shared" si="6"/>
        <v>#VALUE!</v>
      </c>
      <c r="K42" s="36" t="e">
        <f t="shared" si="7"/>
        <v>#VALUE!</v>
      </c>
      <c r="M42" s="37" t="str">
        <f t="shared" ref="M42:M49" si="11">IF(AND(F42&gt;0,OR(ISBLANK(G42),G42=0)),"podaj stawkę!",IF(AND(ISBLANK(F42),G42&gt;0),"usuń stawkę","OK"))</f>
        <v>podaj stawkę!</v>
      </c>
      <c r="N42" s="38">
        <f t="shared" si="9"/>
        <v>1</v>
      </c>
    </row>
    <row r="43" spans="1:14" s="2" customFormat="1" ht="24" x14ac:dyDescent="0.2">
      <c r="A43" s="27">
        <v>15</v>
      </c>
      <c r="B43" s="39" t="s">
        <v>81</v>
      </c>
      <c r="C43" s="40" t="s">
        <v>82</v>
      </c>
      <c r="D43" s="30" t="s">
        <v>83</v>
      </c>
      <c r="E43" s="41" t="s">
        <v>84</v>
      </c>
      <c r="F43" s="42">
        <v>16</v>
      </c>
      <c r="G43" s="108"/>
      <c r="H43" s="106" t="str">
        <f t="shared" si="10"/>
        <v xml:space="preserve"> </v>
      </c>
      <c r="I43" s="34" t="s">
        <v>54</v>
      </c>
      <c r="J43" s="35" t="e">
        <f t="shared" si="6"/>
        <v>#VALUE!</v>
      </c>
      <c r="K43" s="36" t="e">
        <f t="shared" si="7"/>
        <v>#VALUE!</v>
      </c>
      <c r="M43" s="37" t="str">
        <f t="shared" si="11"/>
        <v>podaj stawkę!</v>
      </c>
      <c r="N43" s="38">
        <f t="shared" si="9"/>
        <v>1</v>
      </c>
    </row>
    <row r="44" spans="1:14" s="2" customFormat="1" ht="24" x14ac:dyDescent="0.2">
      <c r="A44" s="27">
        <v>16</v>
      </c>
      <c r="B44" s="39" t="s">
        <v>85</v>
      </c>
      <c r="C44" s="29" t="s">
        <v>86</v>
      </c>
      <c r="D44" s="25" t="s">
        <v>87</v>
      </c>
      <c r="E44" s="31" t="s">
        <v>88</v>
      </c>
      <c r="F44" s="32">
        <v>21.7</v>
      </c>
      <c r="G44" s="107"/>
      <c r="H44" s="106" t="str">
        <f t="shared" si="10"/>
        <v xml:space="preserve"> </v>
      </c>
      <c r="I44" s="34">
        <v>0.23</v>
      </c>
      <c r="J44" s="35" t="e">
        <f t="shared" si="6"/>
        <v>#VALUE!</v>
      </c>
      <c r="K44" s="36" t="e">
        <f t="shared" si="7"/>
        <v>#VALUE!</v>
      </c>
      <c r="M44" s="37" t="str">
        <f t="shared" si="11"/>
        <v>podaj stawkę!</v>
      </c>
      <c r="N44" s="38">
        <f t="shared" si="9"/>
        <v>1</v>
      </c>
    </row>
    <row r="45" spans="1:14" s="2" customFormat="1" ht="36" customHeight="1" x14ac:dyDescent="0.2">
      <c r="A45" s="27">
        <v>17</v>
      </c>
      <c r="B45" s="39" t="s">
        <v>85</v>
      </c>
      <c r="C45" s="29" t="s">
        <v>89</v>
      </c>
      <c r="D45" s="25" t="s">
        <v>90</v>
      </c>
      <c r="E45" s="31" t="s">
        <v>88</v>
      </c>
      <c r="F45" s="32">
        <v>4.4000000000000004</v>
      </c>
      <c r="G45" s="107"/>
      <c r="H45" s="106" t="str">
        <f t="shared" si="10"/>
        <v xml:space="preserve"> </v>
      </c>
      <c r="I45" s="34">
        <v>0.23</v>
      </c>
      <c r="J45" s="35" t="e">
        <f t="shared" si="6"/>
        <v>#VALUE!</v>
      </c>
      <c r="K45" s="36" t="e">
        <f t="shared" si="7"/>
        <v>#VALUE!</v>
      </c>
      <c r="M45" s="37" t="str">
        <f t="shared" si="11"/>
        <v>podaj stawkę!</v>
      </c>
      <c r="N45" s="38">
        <f t="shared" si="9"/>
        <v>1</v>
      </c>
    </row>
    <row r="46" spans="1:14" s="2" customFormat="1" ht="24" x14ac:dyDescent="0.2">
      <c r="A46" s="43">
        <v>18</v>
      </c>
      <c r="B46" s="43" t="s">
        <v>91</v>
      </c>
      <c r="C46" s="40" t="s">
        <v>92</v>
      </c>
      <c r="D46" s="25" t="s">
        <v>93</v>
      </c>
      <c r="E46" s="31" t="s">
        <v>94</v>
      </c>
      <c r="F46" s="32">
        <v>746</v>
      </c>
      <c r="G46" s="107"/>
      <c r="H46" s="106" t="str">
        <f t="shared" si="10"/>
        <v xml:space="preserve"> </v>
      </c>
      <c r="I46" s="34">
        <v>0.23</v>
      </c>
      <c r="J46" s="35" t="e">
        <f t="shared" si="6"/>
        <v>#VALUE!</v>
      </c>
      <c r="K46" s="36" t="e">
        <f t="shared" si="7"/>
        <v>#VALUE!</v>
      </c>
      <c r="M46" s="37" t="str">
        <f t="shared" si="11"/>
        <v>podaj stawkę!</v>
      </c>
      <c r="N46" s="38">
        <f t="shared" si="9"/>
        <v>1</v>
      </c>
    </row>
    <row r="47" spans="1:14" s="2" customFormat="1" ht="24" x14ac:dyDescent="0.2">
      <c r="A47" s="27">
        <v>19</v>
      </c>
      <c r="B47" s="39" t="s">
        <v>95</v>
      </c>
      <c r="C47" s="29" t="s">
        <v>96</v>
      </c>
      <c r="D47" s="25" t="s">
        <v>97</v>
      </c>
      <c r="E47" s="41" t="s">
        <v>98</v>
      </c>
      <c r="F47" s="32">
        <v>12.55</v>
      </c>
      <c r="G47" s="107"/>
      <c r="H47" s="106" t="str">
        <f t="shared" si="10"/>
        <v xml:space="preserve"> </v>
      </c>
      <c r="I47" s="34">
        <v>0.23</v>
      </c>
      <c r="J47" s="35" t="e">
        <f t="shared" si="6"/>
        <v>#VALUE!</v>
      </c>
      <c r="K47" s="36" t="e">
        <f t="shared" si="7"/>
        <v>#VALUE!</v>
      </c>
      <c r="M47" s="37" t="str">
        <f t="shared" si="11"/>
        <v>podaj stawkę!</v>
      </c>
      <c r="N47" s="38">
        <f t="shared" si="9"/>
        <v>1</v>
      </c>
    </row>
    <row r="48" spans="1:14" s="2" customFormat="1" ht="24" x14ac:dyDescent="0.2">
      <c r="A48" s="27">
        <v>20</v>
      </c>
      <c r="B48" s="39" t="s">
        <v>99</v>
      </c>
      <c r="C48" s="29" t="s">
        <v>100</v>
      </c>
      <c r="D48" s="25" t="s">
        <v>101</v>
      </c>
      <c r="E48" s="41" t="s">
        <v>102</v>
      </c>
      <c r="F48" s="32">
        <v>50.09</v>
      </c>
      <c r="G48" s="107"/>
      <c r="H48" s="106" t="str">
        <f t="shared" si="10"/>
        <v xml:space="preserve"> </v>
      </c>
      <c r="I48" s="34">
        <v>0.23</v>
      </c>
      <c r="J48" s="35" t="e">
        <f t="shared" si="6"/>
        <v>#VALUE!</v>
      </c>
      <c r="K48" s="36" t="e">
        <f t="shared" si="7"/>
        <v>#VALUE!</v>
      </c>
      <c r="M48" s="37" t="str">
        <f t="shared" si="11"/>
        <v>podaj stawkę!</v>
      </c>
      <c r="N48" s="38">
        <f t="shared" si="9"/>
        <v>1</v>
      </c>
    </row>
    <row r="49" spans="1:14" s="2" customFormat="1" ht="24" x14ac:dyDescent="0.2">
      <c r="A49" s="181" t="s">
        <v>103</v>
      </c>
      <c r="B49" s="182" t="s">
        <v>104</v>
      </c>
      <c r="C49" s="29" t="s">
        <v>105</v>
      </c>
      <c r="D49" s="25" t="s">
        <v>106</v>
      </c>
      <c r="E49" s="183" t="s">
        <v>107</v>
      </c>
      <c r="F49" s="120">
        <v>16</v>
      </c>
      <c r="G49" s="121"/>
      <c r="H49" s="162" t="str">
        <f t="shared" si="10"/>
        <v xml:space="preserve"> </v>
      </c>
      <c r="I49" s="153">
        <v>0.08</v>
      </c>
      <c r="J49" s="160" t="e">
        <f t="shared" si="6"/>
        <v>#VALUE!</v>
      </c>
      <c r="K49" s="158" t="e">
        <f t="shared" si="7"/>
        <v>#VALUE!</v>
      </c>
      <c r="M49" s="148" t="str">
        <f t="shared" si="11"/>
        <v>podaj stawkę!</v>
      </c>
      <c r="N49" s="149">
        <f t="shared" si="9"/>
        <v>1</v>
      </c>
    </row>
    <row r="50" spans="1:14" s="2" customFormat="1" ht="48" x14ac:dyDescent="0.2">
      <c r="A50" s="181"/>
      <c r="B50" s="182"/>
      <c r="C50" s="29" t="s">
        <v>108</v>
      </c>
      <c r="D50" s="25" t="s">
        <v>109</v>
      </c>
      <c r="E50" s="183"/>
      <c r="F50" s="120"/>
      <c r="G50" s="121"/>
      <c r="H50" s="163"/>
      <c r="I50" s="140"/>
      <c r="J50" s="142"/>
      <c r="K50" s="144"/>
      <c r="M50" s="148"/>
      <c r="N50" s="149"/>
    </row>
    <row r="51" spans="1:14" s="2" customFormat="1" ht="36" x14ac:dyDescent="0.2">
      <c r="A51" s="27">
        <v>22</v>
      </c>
      <c r="B51" s="39" t="s">
        <v>110</v>
      </c>
      <c r="C51" s="29" t="s">
        <v>111</v>
      </c>
      <c r="D51" s="25" t="s">
        <v>112</v>
      </c>
      <c r="E51" s="31" t="s">
        <v>94</v>
      </c>
      <c r="F51" s="32">
        <v>20</v>
      </c>
      <c r="G51" s="107"/>
      <c r="H51" s="106" t="str">
        <f t="shared" ref="H51:H58" si="12">IF(G51*F51=0," ",G51*F51)</f>
        <v xml:space="preserve"> </v>
      </c>
      <c r="I51" s="34">
        <v>0.08</v>
      </c>
      <c r="J51" s="35" t="e">
        <f t="shared" si="6"/>
        <v>#VALUE!</v>
      </c>
      <c r="K51" s="36" t="e">
        <f t="shared" si="7"/>
        <v>#VALUE!</v>
      </c>
      <c r="M51" s="37" t="str">
        <f t="shared" ref="M51:M58" si="13">IF(AND(F51&gt;0,OR(ISBLANK(G51),G51=0)),"podaj stawkę!",IF(AND(ISBLANK(F51),G51&gt;0),"usuń stawkę","OK"))</f>
        <v>podaj stawkę!</v>
      </c>
      <c r="N51" s="38">
        <f t="shared" si="9"/>
        <v>1</v>
      </c>
    </row>
    <row r="52" spans="1:14" s="2" customFormat="1" ht="24" x14ac:dyDescent="0.2">
      <c r="A52" s="27">
        <v>23</v>
      </c>
      <c r="B52" s="39" t="s">
        <v>113</v>
      </c>
      <c r="C52" s="29" t="s">
        <v>114</v>
      </c>
      <c r="D52" s="30" t="s">
        <v>115</v>
      </c>
      <c r="E52" s="31" t="s">
        <v>94</v>
      </c>
      <c r="F52" s="32">
        <v>164</v>
      </c>
      <c r="G52" s="107"/>
      <c r="H52" s="106" t="str">
        <f t="shared" si="12"/>
        <v xml:space="preserve"> </v>
      </c>
      <c r="I52" s="34">
        <v>0.08</v>
      </c>
      <c r="J52" s="35" t="e">
        <f t="shared" si="6"/>
        <v>#VALUE!</v>
      </c>
      <c r="K52" s="36" t="e">
        <f t="shared" si="7"/>
        <v>#VALUE!</v>
      </c>
      <c r="M52" s="37" t="str">
        <f t="shared" si="13"/>
        <v>podaj stawkę!</v>
      </c>
      <c r="N52" s="38">
        <f t="shared" si="9"/>
        <v>1</v>
      </c>
    </row>
    <row r="53" spans="1:14" s="2" customFormat="1" ht="24" x14ac:dyDescent="0.2">
      <c r="A53" s="27">
        <v>24</v>
      </c>
      <c r="B53" s="39" t="s">
        <v>116</v>
      </c>
      <c r="C53" s="29" t="s">
        <v>117</v>
      </c>
      <c r="D53" s="30" t="s">
        <v>118</v>
      </c>
      <c r="E53" s="31" t="s">
        <v>119</v>
      </c>
      <c r="F53" s="32">
        <v>7</v>
      </c>
      <c r="G53" s="109"/>
      <c r="H53" s="106" t="str">
        <f t="shared" si="12"/>
        <v xml:space="preserve"> </v>
      </c>
      <c r="I53" s="34">
        <v>0.08</v>
      </c>
      <c r="J53" s="35" t="e">
        <f t="shared" si="6"/>
        <v>#VALUE!</v>
      </c>
      <c r="K53" s="36" t="e">
        <f t="shared" si="7"/>
        <v>#VALUE!</v>
      </c>
      <c r="M53" s="37" t="str">
        <f t="shared" si="13"/>
        <v>podaj stawkę!</v>
      </c>
      <c r="N53" s="38">
        <f t="shared" si="9"/>
        <v>1</v>
      </c>
    </row>
    <row r="54" spans="1:14" s="2" customFormat="1" ht="24" x14ac:dyDescent="0.2">
      <c r="A54" s="27">
        <v>25</v>
      </c>
      <c r="B54" s="39" t="s">
        <v>120</v>
      </c>
      <c r="C54" s="29" t="s">
        <v>121</v>
      </c>
      <c r="D54" s="25" t="s">
        <v>122</v>
      </c>
      <c r="E54" s="31" t="s">
        <v>123</v>
      </c>
      <c r="F54" s="32">
        <v>35</v>
      </c>
      <c r="G54" s="107"/>
      <c r="H54" s="106" t="str">
        <f t="shared" si="12"/>
        <v xml:space="preserve"> </v>
      </c>
      <c r="I54" s="34">
        <v>0.08</v>
      </c>
      <c r="J54" s="35" t="e">
        <f t="shared" si="6"/>
        <v>#VALUE!</v>
      </c>
      <c r="K54" s="36" t="e">
        <f t="shared" si="7"/>
        <v>#VALUE!</v>
      </c>
      <c r="M54" s="37" t="str">
        <f t="shared" si="13"/>
        <v>podaj stawkę!</v>
      </c>
      <c r="N54" s="38">
        <f t="shared" si="9"/>
        <v>1</v>
      </c>
    </row>
    <row r="55" spans="1:14" s="2" customFormat="1" ht="25.5" customHeight="1" x14ac:dyDescent="0.2">
      <c r="A55" s="27">
        <v>26</v>
      </c>
      <c r="B55" s="39" t="s">
        <v>124</v>
      </c>
      <c r="C55" s="40" t="s">
        <v>125</v>
      </c>
      <c r="D55" s="30" t="s">
        <v>126</v>
      </c>
      <c r="E55" s="41" t="s">
        <v>107</v>
      </c>
      <c r="F55" s="42">
        <v>10</v>
      </c>
      <c r="G55" s="108"/>
      <c r="H55" s="106" t="str">
        <f t="shared" si="12"/>
        <v xml:space="preserve"> </v>
      </c>
      <c r="I55" s="34" t="s">
        <v>54</v>
      </c>
      <c r="J55" s="35" t="e">
        <f t="shared" si="6"/>
        <v>#VALUE!</v>
      </c>
      <c r="K55" s="36" t="e">
        <f t="shared" si="7"/>
        <v>#VALUE!</v>
      </c>
      <c r="M55" s="37" t="str">
        <f t="shared" si="13"/>
        <v>podaj stawkę!</v>
      </c>
      <c r="N55" s="38">
        <f t="shared" si="9"/>
        <v>1</v>
      </c>
    </row>
    <row r="56" spans="1:14" s="2" customFormat="1" ht="21.75" customHeight="1" x14ac:dyDescent="0.2">
      <c r="A56" s="27">
        <v>27</v>
      </c>
      <c r="B56" s="39" t="s">
        <v>124</v>
      </c>
      <c r="C56" s="40" t="s">
        <v>127</v>
      </c>
      <c r="D56" s="30" t="s">
        <v>128</v>
      </c>
      <c r="E56" s="41" t="s">
        <v>107</v>
      </c>
      <c r="F56" s="42">
        <v>2</v>
      </c>
      <c r="G56" s="108"/>
      <c r="H56" s="106" t="str">
        <f t="shared" si="12"/>
        <v xml:space="preserve"> </v>
      </c>
      <c r="I56" s="34" t="s">
        <v>54</v>
      </c>
      <c r="J56" s="35" t="e">
        <f t="shared" si="6"/>
        <v>#VALUE!</v>
      </c>
      <c r="K56" s="36" t="e">
        <f t="shared" si="7"/>
        <v>#VALUE!</v>
      </c>
      <c r="M56" s="37" t="str">
        <f t="shared" si="13"/>
        <v>podaj stawkę!</v>
      </c>
      <c r="N56" s="38">
        <f t="shared" si="9"/>
        <v>1</v>
      </c>
    </row>
    <row r="57" spans="1:14" s="2" customFormat="1" ht="24" x14ac:dyDescent="0.2">
      <c r="A57" s="27">
        <v>28</v>
      </c>
      <c r="B57" s="39" t="s">
        <v>124</v>
      </c>
      <c r="C57" s="40" t="s">
        <v>129</v>
      </c>
      <c r="D57" s="30" t="s">
        <v>130</v>
      </c>
      <c r="E57" s="41" t="s">
        <v>107</v>
      </c>
      <c r="F57" s="42">
        <v>6</v>
      </c>
      <c r="G57" s="108"/>
      <c r="H57" s="106" t="str">
        <f t="shared" si="12"/>
        <v xml:space="preserve"> </v>
      </c>
      <c r="I57" s="34" t="s">
        <v>54</v>
      </c>
      <c r="J57" s="35" t="e">
        <f t="shared" si="6"/>
        <v>#VALUE!</v>
      </c>
      <c r="K57" s="36" t="e">
        <f t="shared" si="7"/>
        <v>#VALUE!</v>
      </c>
      <c r="M57" s="37" t="str">
        <f t="shared" si="13"/>
        <v>podaj stawkę!</v>
      </c>
      <c r="N57" s="38">
        <f t="shared" si="9"/>
        <v>1</v>
      </c>
    </row>
    <row r="58" spans="1:14" s="2" customFormat="1" ht="24.75" thickBot="1" x14ac:dyDescent="0.25">
      <c r="A58" s="27">
        <v>29</v>
      </c>
      <c r="B58" s="39" t="s">
        <v>124</v>
      </c>
      <c r="C58" s="40" t="s">
        <v>131</v>
      </c>
      <c r="D58" s="30" t="s">
        <v>132</v>
      </c>
      <c r="E58" s="41" t="s">
        <v>107</v>
      </c>
      <c r="F58" s="42">
        <v>2</v>
      </c>
      <c r="G58" s="108"/>
      <c r="H58" s="106" t="str">
        <f t="shared" si="12"/>
        <v xml:space="preserve"> </v>
      </c>
      <c r="I58" s="34" t="s">
        <v>54</v>
      </c>
      <c r="J58" s="35" t="e">
        <f t="shared" si="6"/>
        <v>#VALUE!</v>
      </c>
      <c r="K58" s="36" t="e">
        <f t="shared" si="7"/>
        <v>#VALUE!</v>
      </c>
      <c r="M58" s="37" t="str">
        <f t="shared" si="13"/>
        <v>podaj stawkę!</v>
      </c>
      <c r="N58" s="38">
        <f t="shared" si="9"/>
        <v>1</v>
      </c>
    </row>
    <row r="59" spans="1:14" s="2" customFormat="1" ht="51.75" customHeight="1" thickBot="1" x14ac:dyDescent="0.25">
      <c r="A59" s="131" t="s">
        <v>167</v>
      </c>
      <c r="B59" s="190"/>
      <c r="C59" s="190"/>
      <c r="D59" s="190"/>
      <c r="E59" s="190"/>
      <c r="F59" s="190"/>
      <c r="G59" s="190"/>
      <c r="H59" s="190"/>
      <c r="I59" s="190"/>
      <c r="J59" s="190"/>
      <c r="K59" s="191"/>
      <c r="N59" s="38"/>
    </row>
    <row r="60" spans="1:14" s="2" customFormat="1" ht="36.75" thickBot="1" x14ac:dyDescent="0.25">
      <c r="A60" s="45" t="s">
        <v>133</v>
      </c>
      <c r="B60" s="45" t="s">
        <v>134</v>
      </c>
      <c r="C60" s="46" t="s">
        <v>135</v>
      </c>
      <c r="D60" s="47" t="s">
        <v>136</v>
      </c>
      <c r="E60" s="48" t="s">
        <v>137</v>
      </c>
      <c r="F60" s="32">
        <v>1988</v>
      </c>
      <c r="G60" s="107"/>
      <c r="H60" s="106" t="str">
        <f>IF(G60*F60=0," ",G60*F60)</f>
        <v xml:space="preserve"> </v>
      </c>
      <c r="I60" s="49">
        <v>0.08</v>
      </c>
      <c r="J60" s="50" t="e">
        <f t="shared" si="6"/>
        <v>#VALUE!</v>
      </c>
      <c r="K60" s="51" t="e">
        <f t="shared" si="7"/>
        <v>#VALUE!</v>
      </c>
      <c r="M60" s="37" t="str">
        <f>IF(AND(F60&gt;0,OR(ISBLANK(G60),G60=0)),"podaj stawkę!",IF(AND(ISBLANK(F60),G60&gt;0),"usuń stawkę","OK"))</f>
        <v>podaj stawkę!</v>
      </c>
      <c r="N60" s="38">
        <f t="shared" si="9"/>
        <v>1</v>
      </c>
    </row>
    <row r="61" spans="1:14" s="2" customFormat="1" ht="75" customHeight="1" thickBot="1" x14ac:dyDescent="0.25">
      <c r="A61" s="184" t="s">
        <v>168</v>
      </c>
      <c r="B61" s="185"/>
      <c r="C61" s="185"/>
      <c r="D61" s="185"/>
      <c r="E61" s="185"/>
      <c r="F61" s="185"/>
      <c r="G61" s="185"/>
      <c r="H61" s="185"/>
      <c r="I61" s="185"/>
      <c r="J61" s="185"/>
      <c r="K61" s="186"/>
      <c r="N61" s="38"/>
    </row>
    <row r="62" spans="1:14" s="2" customFormat="1" ht="48" x14ac:dyDescent="0.2">
      <c r="A62" s="164" t="s">
        <v>138</v>
      </c>
      <c r="B62" s="166" t="s">
        <v>134</v>
      </c>
      <c r="C62" s="52" t="s">
        <v>139</v>
      </c>
      <c r="D62" s="53" t="s">
        <v>140</v>
      </c>
      <c r="E62" s="54" t="s">
        <v>137</v>
      </c>
      <c r="F62" s="55">
        <v>170</v>
      </c>
      <c r="G62" s="107"/>
      <c r="H62" s="106" t="str">
        <f>IF(G62*F62=0," ",G62*F62)</f>
        <v xml:space="preserve"> </v>
      </c>
      <c r="I62" s="34" t="s">
        <v>54</v>
      </c>
      <c r="J62" s="50" t="e">
        <f t="shared" si="6"/>
        <v>#VALUE!</v>
      </c>
      <c r="K62" s="51" t="e">
        <f t="shared" si="7"/>
        <v>#VALUE!</v>
      </c>
      <c r="M62" s="37" t="str">
        <f>IF(AND(F62&gt;0,OR(ISBLANK(G62),G62=0)),"podaj stawkę!",IF(AND(ISBLANK(F62),G62&gt;0),"usuń stawkę","OK"))</f>
        <v>podaj stawkę!</v>
      </c>
      <c r="N62" s="38">
        <f t="shared" si="9"/>
        <v>1</v>
      </c>
    </row>
    <row r="63" spans="1:14" s="2" customFormat="1" ht="36.75" thickBot="1" x14ac:dyDescent="0.25">
      <c r="A63" s="165"/>
      <c r="B63" s="167"/>
      <c r="C63" s="56" t="s">
        <v>141</v>
      </c>
      <c r="D63" s="47" t="s">
        <v>136</v>
      </c>
      <c r="E63" s="48" t="s">
        <v>137</v>
      </c>
      <c r="F63" s="32">
        <v>401</v>
      </c>
      <c r="G63" s="107"/>
      <c r="H63" s="106" t="str">
        <f>IF(G63*F63=0," ",G63*F63)</f>
        <v xml:space="preserve"> </v>
      </c>
      <c r="I63" s="49">
        <v>0.08</v>
      </c>
      <c r="J63" s="50" t="e">
        <f t="shared" si="6"/>
        <v>#VALUE!</v>
      </c>
      <c r="K63" s="51" t="e">
        <f t="shared" si="7"/>
        <v>#VALUE!</v>
      </c>
      <c r="M63" s="37" t="str">
        <f>IF(AND(F63&gt;0,OR(ISBLANK(G63),G63=0)),"podaj stawkę!",IF(AND(ISBLANK(F63),G63&gt;0),"usuń stawkę","OK"))</f>
        <v>podaj stawkę!</v>
      </c>
      <c r="N63" s="38">
        <f t="shared" si="9"/>
        <v>1</v>
      </c>
    </row>
    <row r="64" spans="1:14" s="2" customFormat="1" ht="42.75" customHeight="1" thickBot="1" x14ac:dyDescent="0.25">
      <c r="A64" s="187" t="s">
        <v>169</v>
      </c>
      <c r="B64" s="188"/>
      <c r="C64" s="188"/>
      <c r="D64" s="188"/>
      <c r="E64" s="188"/>
      <c r="F64" s="188"/>
      <c r="G64" s="188"/>
      <c r="H64" s="188"/>
      <c r="I64" s="188"/>
      <c r="J64" s="188"/>
      <c r="K64" s="189"/>
      <c r="N64" s="38"/>
    </row>
    <row r="65" spans="1:14" s="2" customFormat="1" ht="48.75" thickBot="1" x14ac:dyDescent="0.25">
      <c r="A65" s="57" t="s">
        <v>142</v>
      </c>
      <c r="B65" s="58" t="s">
        <v>134</v>
      </c>
      <c r="C65" s="20" t="s">
        <v>143</v>
      </c>
      <c r="D65" s="53" t="s">
        <v>140</v>
      </c>
      <c r="E65" s="54" t="s">
        <v>137</v>
      </c>
      <c r="F65" s="32">
        <v>3020</v>
      </c>
      <c r="G65" s="107"/>
      <c r="H65" s="106" t="str">
        <f>IF(G65*F65=0," ",G65*F65)</f>
        <v xml:space="preserve"> </v>
      </c>
      <c r="I65" s="34" t="s">
        <v>54</v>
      </c>
      <c r="J65" s="50" t="e">
        <f t="shared" si="6"/>
        <v>#VALUE!</v>
      </c>
      <c r="K65" s="51" t="e">
        <f t="shared" si="7"/>
        <v>#VALUE!</v>
      </c>
      <c r="M65" s="37" t="str">
        <f>IF(AND(F65&gt;0,OR(ISBLANK(G65),G65=0)),"podaj stawkę!",IF(AND(ISBLANK(F65),G65&gt;0),"usuń stawkę","OK"))</f>
        <v>podaj stawkę!</v>
      </c>
      <c r="N65" s="38">
        <f t="shared" si="9"/>
        <v>1</v>
      </c>
    </row>
    <row r="66" spans="1:14" s="2" customFormat="1" ht="40.5" customHeight="1" thickBot="1" x14ac:dyDescent="0.25">
      <c r="A66" s="131" t="s">
        <v>170</v>
      </c>
      <c r="B66" s="190"/>
      <c r="C66" s="190"/>
      <c r="D66" s="190"/>
      <c r="E66" s="190"/>
      <c r="F66" s="190"/>
      <c r="G66" s="190"/>
      <c r="H66" s="190"/>
      <c r="I66" s="190"/>
      <c r="J66" s="190"/>
      <c r="K66" s="191"/>
      <c r="N66" s="38"/>
    </row>
    <row r="67" spans="1:14" s="2" customFormat="1" ht="48.75" thickBot="1" x14ac:dyDescent="0.25">
      <c r="A67" s="57" t="s">
        <v>144</v>
      </c>
      <c r="B67" s="58" t="s">
        <v>134</v>
      </c>
      <c r="C67" s="20" t="s">
        <v>143</v>
      </c>
      <c r="D67" s="53" t="s">
        <v>140</v>
      </c>
      <c r="E67" s="54" t="s">
        <v>137</v>
      </c>
      <c r="F67" s="32">
        <v>784</v>
      </c>
      <c r="G67" s="107"/>
      <c r="H67" s="106" t="str">
        <f>IF(G67*F67=0," ",G67*F67)</f>
        <v xml:space="preserve"> </v>
      </c>
      <c r="I67" s="34" t="s">
        <v>54</v>
      </c>
      <c r="J67" s="50" t="e">
        <f t="shared" si="6"/>
        <v>#VALUE!</v>
      </c>
      <c r="K67" s="51" t="e">
        <f t="shared" si="7"/>
        <v>#VALUE!</v>
      </c>
      <c r="M67" s="37" t="str">
        <f>IF(AND(F67&gt;0,OR(ISBLANK(G67),G67=0)),"podaj stawkę!",IF(AND(ISBLANK(F67),G67&gt;0),"usuń stawkę","OK"))</f>
        <v>podaj stawkę!</v>
      </c>
      <c r="N67" s="38">
        <f t="shared" si="9"/>
        <v>1</v>
      </c>
    </row>
    <row r="68" spans="1:14" s="2" customFormat="1" ht="50.25" customHeight="1" thickBot="1" x14ac:dyDescent="0.25">
      <c r="A68" s="131" t="s">
        <v>171</v>
      </c>
      <c r="B68" s="190"/>
      <c r="C68" s="190"/>
      <c r="D68" s="190"/>
      <c r="E68" s="190"/>
      <c r="F68" s="190"/>
      <c r="G68" s="190"/>
      <c r="H68" s="190"/>
      <c r="I68" s="190"/>
      <c r="J68" s="190"/>
      <c r="K68" s="191"/>
      <c r="N68" s="38"/>
    </row>
    <row r="69" spans="1:14" s="2" customFormat="1" ht="48.75" thickBot="1" x14ac:dyDescent="0.25">
      <c r="A69" s="57" t="s">
        <v>145</v>
      </c>
      <c r="B69" s="58" t="s">
        <v>134</v>
      </c>
      <c r="C69" s="20" t="s">
        <v>139</v>
      </c>
      <c r="D69" s="53" t="s">
        <v>140</v>
      </c>
      <c r="E69" s="54" t="s">
        <v>137</v>
      </c>
      <c r="F69" s="32">
        <v>880</v>
      </c>
      <c r="G69" s="107"/>
      <c r="H69" s="106" t="str">
        <f>IF(G69*F69=0," ",G69*F69)</f>
        <v xml:space="preserve"> </v>
      </c>
      <c r="I69" s="34" t="s">
        <v>54</v>
      </c>
      <c r="J69" s="50" t="e">
        <f t="shared" si="6"/>
        <v>#VALUE!</v>
      </c>
      <c r="K69" s="51" t="e">
        <f t="shared" si="7"/>
        <v>#VALUE!</v>
      </c>
      <c r="M69" s="37" t="str">
        <f>IF(AND(F69&gt;0,OR(ISBLANK(G69),G69=0)),"podaj stawkę!",IF(AND(ISBLANK(F69),G69&gt;0),"usuń stawkę","OK"))</f>
        <v>podaj stawkę!</v>
      </c>
      <c r="N69" s="38">
        <f t="shared" si="9"/>
        <v>1</v>
      </c>
    </row>
    <row r="70" spans="1:14" s="2" customFormat="1" ht="34.5" customHeight="1" thickBot="1" x14ac:dyDescent="0.25">
      <c r="A70" s="131" t="s">
        <v>148</v>
      </c>
      <c r="B70" s="190"/>
      <c r="C70" s="190"/>
      <c r="D70" s="190"/>
      <c r="E70" s="190"/>
      <c r="F70" s="190"/>
      <c r="G70" s="190"/>
      <c r="H70" s="190"/>
      <c r="I70" s="190"/>
      <c r="J70" s="190"/>
      <c r="K70" s="191"/>
      <c r="N70" s="38"/>
    </row>
    <row r="71" spans="1:14" s="2" customFormat="1" ht="24.75" thickBot="1" x14ac:dyDescent="0.25">
      <c r="A71" s="81">
        <v>35</v>
      </c>
      <c r="B71" s="95" t="s">
        <v>146</v>
      </c>
      <c r="C71" s="84" t="s">
        <v>147</v>
      </c>
      <c r="D71" s="85" t="s">
        <v>148</v>
      </c>
      <c r="E71" s="86" t="s">
        <v>137</v>
      </c>
      <c r="F71" s="22">
        <v>7243</v>
      </c>
      <c r="G71" s="111"/>
      <c r="H71" s="106" t="str">
        <f>IF(G71*F71=0," ",G71*F71)</f>
        <v xml:space="preserve"> </v>
      </c>
      <c r="I71" s="105" t="s">
        <v>54</v>
      </c>
      <c r="J71" s="92" t="e">
        <f t="shared" si="6"/>
        <v>#VALUE!</v>
      </c>
      <c r="K71" s="93" t="e">
        <f t="shared" si="7"/>
        <v>#VALUE!</v>
      </c>
      <c r="M71" s="37" t="str">
        <f>IF(AND(F71&gt;0,OR(ISBLANK(G71),G71=0)),"podaj stawkę!",IF(AND(ISBLANK(F71),G71&gt;0),"usuń stawkę","OK"))</f>
        <v>podaj stawkę!</v>
      </c>
      <c r="N71" s="38">
        <f t="shared" si="9"/>
        <v>1</v>
      </c>
    </row>
    <row r="72" spans="1:14" s="2" customFormat="1" ht="29.25" customHeight="1" thickBot="1" x14ac:dyDescent="0.25">
      <c r="A72" s="178" t="s">
        <v>172</v>
      </c>
      <c r="B72" s="179"/>
      <c r="C72" s="179"/>
      <c r="D72" s="179"/>
      <c r="E72" s="179"/>
      <c r="F72" s="179"/>
      <c r="G72" s="179"/>
      <c r="H72" s="179"/>
      <c r="I72" s="179"/>
      <c r="J72" s="179"/>
      <c r="K72" s="180"/>
      <c r="N72" s="38"/>
    </row>
    <row r="73" spans="1:14" s="2" customFormat="1" ht="24" x14ac:dyDescent="0.2">
      <c r="A73" s="59">
        <v>36</v>
      </c>
      <c r="B73" s="104" t="s">
        <v>149</v>
      </c>
      <c r="C73" s="97" t="s">
        <v>150</v>
      </c>
      <c r="D73" s="98" t="s">
        <v>151</v>
      </c>
      <c r="E73" s="99" t="s">
        <v>152</v>
      </c>
      <c r="F73" s="26">
        <v>5.01</v>
      </c>
      <c r="G73" s="112"/>
      <c r="H73" s="106" t="str">
        <f>IF(G73*F73=0," ",G73*F73)</f>
        <v xml:space="preserve"> </v>
      </c>
      <c r="I73" s="101">
        <v>0.08</v>
      </c>
      <c r="J73" s="102" t="e">
        <f t="shared" si="6"/>
        <v>#VALUE!</v>
      </c>
      <c r="K73" s="103" t="e">
        <f t="shared" si="7"/>
        <v>#VALUE!</v>
      </c>
      <c r="M73" s="37" t="str">
        <f>IF(AND(F73&gt;0,OR(ISBLANK(G73),G73=0)),"podaj stawkę!",IF(AND(ISBLANK(F73),G73&gt;0),"usuń stawkę","OK"))</f>
        <v>podaj stawkę!</v>
      </c>
      <c r="N73" s="38">
        <f t="shared" si="9"/>
        <v>1</v>
      </c>
    </row>
    <row r="74" spans="1:14" s="2" customFormat="1" ht="26.25" thickBot="1" x14ac:dyDescent="0.25">
      <c r="A74" s="87">
        <v>37</v>
      </c>
      <c r="B74" s="88" t="s">
        <v>153</v>
      </c>
      <c r="C74" s="89" t="s">
        <v>154</v>
      </c>
      <c r="D74" s="82" t="s">
        <v>155</v>
      </c>
      <c r="E74" s="83" t="s">
        <v>156</v>
      </c>
      <c r="F74" s="90">
        <v>75</v>
      </c>
      <c r="G74" s="113"/>
      <c r="H74" s="106" t="str">
        <f>IF(G74*F74=0," ",G74*F74)</f>
        <v xml:space="preserve"> </v>
      </c>
      <c r="I74" s="91">
        <v>0.08</v>
      </c>
      <c r="J74" s="92" t="e">
        <f t="shared" si="6"/>
        <v>#VALUE!</v>
      </c>
      <c r="K74" s="93" t="e">
        <f t="shared" si="7"/>
        <v>#VALUE!</v>
      </c>
      <c r="M74" s="37" t="str">
        <f>IF(AND(F74&gt;0,OR(ISBLANK(G74),G74=0)),"podaj stawkę!",IF(AND(ISBLANK(F74),G74&gt;0),"usuń stawkę","OK"))</f>
        <v>podaj stawkę!</v>
      </c>
      <c r="N74" s="38">
        <f t="shared" si="9"/>
        <v>1</v>
      </c>
    </row>
    <row r="75" spans="1:14" s="2" customFormat="1" ht="24.75" customHeight="1" thickBot="1" x14ac:dyDescent="0.25">
      <c r="A75" s="178" t="s">
        <v>173</v>
      </c>
      <c r="B75" s="179"/>
      <c r="C75" s="179"/>
      <c r="D75" s="179"/>
      <c r="E75" s="179"/>
      <c r="F75" s="179"/>
      <c r="G75" s="179"/>
      <c r="H75" s="179"/>
      <c r="I75" s="179"/>
      <c r="J75" s="179"/>
      <c r="K75" s="180"/>
      <c r="N75" s="38"/>
    </row>
    <row r="76" spans="1:14" s="2" customFormat="1" ht="18.75" x14ac:dyDescent="0.2">
      <c r="A76" s="59">
        <v>38</v>
      </c>
      <c r="B76" s="96"/>
      <c r="C76" s="97" t="s">
        <v>157</v>
      </c>
      <c r="D76" s="98" t="s">
        <v>158</v>
      </c>
      <c r="E76" s="99" t="s">
        <v>102</v>
      </c>
      <c r="F76" s="100">
        <v>351</v>
      </c>
      <c r="G76" s="114"/>
      <c r="H76" s="106" t="str">
        <f>IF(G76*F76=0," ",G76*F76)</f>
        <v xml:space="preserve"> </v>
      </c>
      <c r="I76" s="101">
        <v>0.08</v>
      </c>
      <c r="J76" s="102" t="e">
        <f t="shared" si="6"/>
        <v>#VALUE!</v>
      </c>
      <c r="K76" s="103" t="e">
        <f t="shared" si="7"/>
        <v>#VALUE!</v>
      </c>
      <c r="M76" s="37" t="str">
        <f>IF(AND(F76&gt;0,OR(ISBLANK(G76),G76=0)),"podaj stawkę!",IF(AND(ISBLANK(F76),G76&gt;0),"usuń stawkę","OK"))</f>
        <v>podaj stawkę!</v>
      </c>
      <c r="N76" s="38">
        <f t="shared" si="9"/>
        <v>1</v>
      </c>
    </row>
    <row r="77" spans="1:14" s="2" customFormat="1" ht="18.75" x14ac:dyDescent="0.2">
      <c r="A77" s="27">
        <v>39</v>
      </c>
      <c r="B77" s="28"/>
      <c r="C77" s="24" t="s">
        <v>159</v>
      </c>
      <c r="D77" s="30" t="s">
        <v>158</v>
      </c>
      <c r="E77" s="44" t="s">
        <v>102</v>
      </c>
      <c r="F77" s="60">
        <v>144</v>
      </c>
      <c r="G77" s="115"/>
      <c r="H77" s="106" t="str">
        <f>IF(G77*F77=0," ",G77*F77)</f>
        <v xml:space="preserve"> </v>
      </c>
      <c r="I77" s="49">
        <v>0.23</v>
      </c>
      <c r="J77" s="50" t="e">
        <f t="shared" si="6"/>
        <v>#VALUE!</v>
      </c>
      <c r="K77" s="51" t="e">
        <f t="shared" si="7"/>
        <v>#VALUE!</v>
      </c>
      <c r="M77" s="37" t="str">
        <f>IF(AND(F77&gt;0,OR(ISBLANK(G77),G77=0)),"podaj stawkę!",IF(AND(ISBLANK(F77),G77&gt;0),"usuń stawkę","OK"))</f>
        <v>podaj stawkę!</v>
      </c>
      <c r="N77" s="38">
        <f t="shared" si="9"/>
        <v>1</v>
      </c>
    </row>
    <row r="78" spans="1:14" s="2" customFormat="1" ht="18.75" x14ac:dyDescent="0.2">
      <c r="A78" s="27">
        <v>40</v>
      </c>
      <c r="B78" s="28"/>
      <c r="C78" s="24" t="s">
        <v>160</v>
      </c>
      <c r="D78" s="30" t="s">
        <v>161</v>
      </c>
      <c r="E78" s="44" t="s">
        <v>102</v>
      </c>
      <c r="F78" s="60">
        <v>46.5</v>
      </c>
      <c r="G78" s="115"/>
      <c r="H78" s="106" t="str">
        <f>IF(G78*F78=0," ",G78*F78)</f>
        <v xml:space="preserve"> </v>
      </c>
      <c r="I78" s="49">
        <v>0.08</v>
      </c>
      <c r="J78" s="50" t="e">
        <f t="shared" si="6"/>
        <v>#VALUE!</v>
      </c>
      <c r="K78" s="51" t="e">
        <f t="shared" si="7"/>
        <v>#VALUE!</v>
      </c>
      <c r="M78" s="37" t="str">
        <f>IF(AND(F78&gt;0,OR(ISBLANK(G78),G78=0)),"podaj stawkę!",IF(AND(ISBLANK(F78),G78&gt;0),"usuń stawkę","OK"))</f>
        <v>podaj stawkę!</v>
      </c>
      <c r="N78" s="38">
        <f t="shared" si="9"/>
        <v>1</v>
      </c>
    </row>
    <row r="79" spans="1:14" s="2" customFormat="1" ht="19.5" thickBot="1" x14ac:dyDescent="0.25">
      <c r="A79" s="61">
        <v>41</v>
      </c>
      <c r="B79" s="62"/>
      <c r="C79" s="63" t="s">
        <v>162</v>
      </c>
      <c r="D79" s="64" t="s">
        <v>161</v>
      </c>
      <c r="E79" s="65" t="s">
        <v>102</v>
      </c>
      <c r="F79" s="94">
        <v>54</v>
      </c>
      <c r="G79" s="116"/>
      <c r="H79" s="106" t="str">
        <f>IF(G79*F79=0," ",G79*F79)</f>
        <v xml:space="preserve"> </v>
      </c>
      <c r="I79" s="66">
        <v>0.23</v>
      </c>
      <c r="J79" s="67" t="e">
        <f t="shared" si="6"/>
        <v>#VALUE!</v>
      </c>
      <c r="K79" s="68" t="e">
        <f t="shared" si="7"/>
        <v>#VALUE!</v>
      </c>
      <c r="M79" s="37" t="str">
        <f>IF(AND(F79&gt;0,OR(ISBLANK(G79),G79=0)),"podaj stawkę!",IF(AND(ISBLANK(F79),G79&gt;0),"usuń stawkę","OK"))</f>
        <v>podaj stawkę!</v>
      </c>
      <c r="N79" s="38">
        <f t="shared" si="9"/>
        <v>1</v>
      </c>
    </row>
    <row r="80" spans="1:14" s="2" customFormat="1" x14ac:dyDescent="0.25">
      <c r="A80" s="1"/>
      <c r="C80" s="3"/>
      <c r="M80" s="4"/>
      <c r="N80" s="69">
        <f>SUM(N18:N79)</f>
        <v>42</v>
      </c>
    </row>
    <row r="81" spans="1:14" s="2" customFormat="1" x14ac:dyDescent="0.25">
      <c r="A81" s="1"/>
      <c r="C81" s="3"/>
      <c r="M81" s="4"/>
      <c r="N81" s="5"/>
    </row>
    <row r="82" spans="1:14" s="2" customFormat="1" ht="33.75" customHeight="1" x14ac:dyDescent="0.3">
      <c r="A82" s="168" t="s">
        <v>163</v>
      </c>
      <c r="B82" s="168"/>
      <c r="C82" s="168"/>
      <c r="D82" s="70">
        <f>SUM(H18:H79)</f>
        <v>0</v>
      </c>
      <c r="E82" s="71"/>
      <c r="F82" s="71"/>
      <c r="G82" s="71"/>
      <c r="H82" s="169"/>
      <c r="I82" s="170"/>
      <c r="J82" s="170"/>
      <c r="K82" s="171"/>
      <c r="M82" s="72"/>
      <c r="N82" s="73"/>
    </row>
    <row r="83" spans="1:14" s="2" customFormat="1" ht="36.75" customHeight="1" x14ac:dyDescent="0.3">
      <c r="A83" s="168" t="s">
        <v>164</v>
      </c>
      <c r="B83" s="168"/>
      <c r="C83" s="168"/>
      <c r="D83" s="70" t="e">
        <f>SUM(K18:K79)</f>
        <v>#VALUE!</v>
      </c>
      <c r="E83" s="71"/>
      <c r="F83" s="71"/>
      <c r="G83" s="71"/>
      <c r="H83" s="172"/>
      <c r="I83" s="173"/>
      <c r="J83" s="173"/>
      <c r="K83" s="174"/>
      <c r="L83" s="74"/>
      <c r="M83" s="72"/>
      <c r="N83" s="73"/>
    </row>
    <row r="84" spans="1:14" s="2" customFormat="1" x14ac:dyDescent="0.25">
      <c r="A84" s="1"/>
      <c r="C84" s="3"/>
      <c r="E84" s="75"/>
      <c r="F84" s="75"/>
      <c r="G84" s="75"/>
      <c r="H84" s="172"/>
      <c r="I84" s="173"/>
      <c r="J84" s="173"/>
      <c r="K84" s="174"/>
      <c r="L84" s="74"/>
      <c r="M84" s="4"/>
      <c r="N84" s="5"/>
    </row>
    <row r="85" spans="1:14" s="2" customFormat="1" x14ac:dyDescent="0.25">
      <c r="A85" s="1"/>
      <c r="C85" s="3"/>
      <c r="E85" s="75"/>
      <c r="F85" s="75"/>
      <c r="G85" s="75"/>
      <c r="H85" s="175"/>
      <c r="I85" s="176"/>
      <c r="J85" s="176"/>
      <c r="K85" s="177"/>
      <c r="M85" s="4"/>
      <c r="N85" s="5"/>
    </row>
    <row r="87" spans="1:14" ht="27" x14ac:dyDescent="0.35">
      <c r="D87" s="80" t="str">
        <f>IF(N80&gt;0,"Nie wypełniono wszystkich stawek lub wprowadzono niepotrzebne stawki!!!!!!","")</f>
        <v>Nie wypełniono wszystkich stawek lub wprowadzono niepotrzebne stawki!!!!!!</v>
      </c>
    </row>
  </sheetData>
  <sheetProtection algorithmName="SHA-512" hashValue="UVSgSqzv8wSGpVIc1pERRYU6gTq19/p9JaqOgPoS9yWTMBUlwaaPke1ttxYQpW/7ORg6IYALqCMj1+q8dNFwAQ==" saltValue="5Z4o+wd7eZO4ISaWdAwYFQ==" spinCount="100000" sheet="1" objects="1" scenarios="1" selectLockedCells="1"/>
  <mergeCells count="101">
    <mergeCell ref="A62:A63"/>
    <mergeCell ref="B62:B63"/>
    <mergeCell ref="A82:C82"/>
    <mergeCell ref="H82:K85"/>
    <mergeCell ref="A83:C83"/>
    <mergeCell ref="A72:K72"/>
    <mergeCell ref="A75:K75"/>
    <mergeCell ref="G39:G40"/>
    <mergeCell ref="A49:A50"/>
    <mergeCell ref="B49:B50"/>
    <mergeCell ref="E49:E50"/>
    <mergeCell ref="F49:F50"/>
    <mergeCell ref="G49:G50"/>
    <mergeCell ref="A61:K61"/>
    <mergeCell ref="A64:K64"/>
    <mergeCell ref="A66:K66"/>
    <mergeCell ref="A68:K68"/>
    <mergeCell ref="A70:K70"/>
    <mergeCell ref="A59:K59"/>
    <mergeCell ref="N49:N50"/>
    <mergeCell ref="I39:I40"/>
    <mergeCell ref="J39:J40"/>
    <mergeCell ref="K39:K40"/>
    <mergeCell ref="M39:M40"/>
    <mergeCell ref="N39:N40"/>
    <mergeCell ref="H49:H50"/>
    <mergeCell ref="I49:I50"/>
    <mergeCell ref="J49:J50"/>
    <mergeCell ref="K49:K50"/>
    <mergeCell ref="M49:M50"/>
    <mergeCell ref="A41:K41"/>
    <mergeCell ref="A39:A40"/>
    <mergeCell ref="B39:B40"/>
    <mergeCell ref="E39:E40"/>
    <mergeCell ref="F39:F40"/>
    <mergeCell ref="M37:M38"/>
    <mergeCell ref="N37:N38"/>
    <mergeCell ref="I32:I34"/>
    <mergeCell ref="J32:J34"/>
    <mergeCell ref="K32:K34"/>
    <mergeCell ref="M32:M34"/>
    <mergeCell ref="N32:N34"/>
    <mergeCell ref="H39:H40"/>
    <mergeCell ref="H37:H38"/>
    <mergeCell ref="I37:I38"/>
    <mergeCell ref="J37:J38"/>
    <mergeCell ref="K37:K38"/>
    <mergeCell ref="H32:H34"/>
    <mergeCell ref="M18:M19"/>
    <mergeCell ref="N18:N19"/>
    <mergeCell ref="A22:A26"/>
    <mergeCell ref="B22:B26"/>
    <mergeCell ref="E22:E26"/>
    <mergeCell ref="F22:F26"/>
    <mergeCell ref="G22:G26"/>
    <mergeCell ref="H22:H26"/>
    <mergeCell ref="A28:A29"/>
    <mergeCell ref="B28:B29"/>
    <mergeCell ref="E28:E29"/>
    <mergeCell ref="F28:F29"/>
    <mergeCell ref="G28:G29"/>
    <mergeCell ref="M28:M29"/>
    <mergeCell ref="N28:N29"/>
    <mergeCell ref="I22:I26"/>
    <mergeCell ref="J22:J26"/>
    <mergeCell ref="K22:K26"/>
    <mergeCell ref="M22:M26"/>
    <mergeCell ref="N22:N26"/>
    <mergeCell ref="H28:H29"/>
    <mergeCell ref="I28:I29"/>
    <mergeCell ref="J28:J29"/>
    <mergeCell ref="K28:K29"/>
    <mergeCell ref="A3:J3"/>
    <mergeCell ref="A4:E4"/>
    <mergeCell ref="A8:K8"/>
    <mergeCell ref="A10:D10"/>
    <mergeCell ref="A11:D11"/>
    <mergeCell ref="A13:D13"/>
    <mergeCell ref="A14:K14"/>
    <mergeCell ref="C16:D16"/>
    <mergeCell ref="A18:A19"/>
    <mergeCell ref="B18:B19"/>
    <mergeCell ref="E18:E19"/>
    <mergeCell ref="F18:F19"/>
    <mergeCell ref="G18:G19"/>
    <mergeCell ref="H18:H19"/>
    <mergeCell ref="I18:I19"/>
    <mergeCell ref="J18:J19"/>
    <mergeCell ref="K18:K19"/>
    <mergeCell ref="A12:D12"/>
    <mergeCell ref="A17:K17"/>
    <mergeCell ref="A32:A34"/>
    <mergeCell ref="B32:B34"/>
    <mergeCell ref="E32:E34"/>
    <mergeCell ref="F32:F34"/>
    <mergeCell ref="G32:G34"/>
    <mergeCell ref="A37:A38"/>
    <mergeCell ref="B37:B38"/>
    <mergeCell ref="E37:E38"/>
    <mergeCell ref="F37:F38"/>
    <mergeCell ref="G37:G38"/>
  </mergeCells>
  <conditionalFormatting sqref="J63:K63 J18:K40 J73:K74 J42:K58 J60:K60 J76:K79 H18:H40 H42:H58 H63 H73:H74 H76:H79">
    <cfRule type="cellIs" dxfId="25" priority="30" operator="greaterThan">
      <formula>0</formula>
    </cfRule>
  </conditionalFormatting>
  <conditionalFormatting sqref="M18:M19 M60 M65 M73:M74 M67 M69 M76:M79">
    <cfRule type="cellIs" dxfId="24" priority="28" operator="notEqual">
      <formula>"OK"</formula>
    </cfRule>
    <cfRule type="cellIs" dxfId="23" priority="29" operator="equal">
      <formula>"OK"</formula>
    </cfRule>
  </conditionalFormatting>
  <conditionalFormatting sqref="M27:M28 M39 M62:M63 M20:M22 M30:M32 M35:M37 M42:M49 M51:M58">
    <cfRule type="cellIs" dxfId="22" priority="26" operator="notEqual">
      <formula>"OK"</formula>
    </cfRule>
    <cfRule type="cellIs" dxfId="21" priority="27" operator="equal">
      <formula>"OK"</formula>
    </cfRule>
  </conditionalFormatting>
  <conditionalFormatting sqref="M71">
    <cfRule type="cellIs" dxfId="20" priority="24" operator="notEqual">
      <formula>"OK"</formula>
    </cfRule>
    <cfRule type="cellIs" dxfId="19" priority="25" operator="equal">
      <formula>"OK"</formula>
    </cfRule>
  </conditionalFormatting>
  <conditionalFormatting sqref="H18:H40 H42:H58 H62:H63 H65 H67 H69 H73:H74 H76:H79">
    <cfRule type="cellIs" dxfId="18" priority="23" operator="greaterThan">
      <formula>0</formula>
    </cfRule>
  </conditionalFormatting>
  <conditionalFormatting sqref="J62:K62">
    <cfRule type="cellIs" dxfId="17" priority="22" operator="greaterThan">
      <formula>0</formula>
    </cfRule>
  </conditionalFormatting>
  <conditionalFormatting sqref="H62">
    <cfRule type="cellIs" dxfId="16" priority="21" operator="greaterThan">
      <formula>0</formula>
    </cfRule>
  </conditionalFormatting>
  <conditionalFormatting sqref="J65:K65">
    <cfRule type="cellIs" dxfId="15" priority="20" operator="greaterThan">
      <formula>0</formula>
    </cfRule>
  </conditionalFormatting>
  <conditionalFormatting sqref="H65">
    <cfRule type="cellIs" dxfId="14" priority="19" operator="greaterThan">
      <formula>0</formula>
    </cfRule>
  </conditionalFormatting>
  <conditionalFormatting sqref="J67:K67">
    <cfRule type="cellIs" dxfId="13" priority="18" operator="greaterThan">
      <formula>0</formula>
    </cfRule>
  </conditionalFormatting>
  <conditionalFormatting sqref="H67">
    <cfRule type="cellIs" dxfId="12" priority="17" operator="greaterThan">
      <formula>0</formula>
    </cfRule>
  </conditionalFormatting>
  <conditionalFormatting sqref="J69:K69">
    <cfRule type="cellIs" dxfId="11" priority="16" operator="greaterThan">
      <formula>0</formula>
    </cfRule>
  </conditionalFormatting>
  <conditionalFormatting sqref="H69">
    <cfRule type="cellIs" dxfId="10" priority="15" operator="greaterThan">
      <formula>0</formula>
    </cfRule>
  </conditionalFormatting>
  <conditionalFormatting sqref="J71:K71">
    <cfRule type="cellIs" dxfId="9" priority="14" operator="greaterThan">
      <formula>0</formula>
    </cfRule>
  </conditionalFormatting>
  <conditionalFormatting sqref="N18 N27:N28 N39 N20:N22 N30:N32 N35:N37 N42:N49 N51:N79">
    <cfRule type="cellIs" dxfId="8" priority="11" operator="greaterThan">
      <formula>0</formula>
    </cfRule>
  </conditionalFormatting>
  <conditionalFormatting sqref="H60">
    <cfRule type="cellIs" dxfId="7" priority="8" operator="greaterThan">
      <formula>0</formula>
    </cfRule>
  </conditionalFormatting>
  <conditionalFormatting sqref="H60">
    <cfRule type="cellIs" dxfId="6" priority="7" operator="greaterThan">
      <formula>0</formula>
    </cfRule>
  </conditionalFormatting>
  <conditionalFormatting sqref="H62">
    <cfRule type="cellIs" dxfId="5" priority="6" operator="greaterThan">
      <formula>0</formula>
    </cfRule>
  </conditionalFormatting>
  <conditionalFormatting sqref="H65">
    <cfRule type="cellIs" dxfId="4" priority="5" operator="greaterThan">
      <formula>0</formula>
    </cfRule>
  </conditionalFormatting>
  <conditionalFormatting sqref="H67">
    <cfRule type="cellIs" dxfId="3" priority="4" operator="greaterThan">
      <formula>0</formula>
    </cfRule>
  </conditionalFormatting>
  <conditionalFormatting sqref="H69">
    <cfRule type="cellIs" dxfId="2" priority="3" operator="greaterThan">
      <formula>0</formula>
    </cfRule>
  </conditionalFormatting>
  <conditionalFormatting sqref="H71">
    <cfRule type="cellIs" dxfId="1" priority="2" operator="greaterThan">
      <formula>0</formula>
    </cfRule>
  </conditionalFormatting>
  <conditionalFormatting sqref="H71">
    <cfRule type="cellIs" dxfId="0" priority="1" operator="greaterThan">
      <formula>0</formula>
    </cfRule>
  </conditionalFormatting>
  <dataValidations count="2">
    <dataValidation type="list" showInputMessage="1" showErrorMessage="1" error="Podaj właściwą stawkęVAT (8 lub 23%)" sqref="I18:I40 I42:I58 I60 I62:I63 I65 I67 I69 I71 I73:I74 I76:I79">
      <formula1>"8%,23%"</formula1>
    </dataValidation>
    <dataValidation type="decimal" allowBlank="1" showInputMessage="1" showErrorMessage="1" errorTitle="stwka" error="Wprowadź liczbę większą od 0. Sprawdż separator części dziesiętnej (przecinek, kropka)_x000a_" promptTitle="stawka" prompt="Podaj stawkę w zł" sqref="G62 G18:G40 G42:G58 G60 G65 G67 G69 G71 G73:G74 G76:G79">
      <formula1>0</formula1>
      <formula2>100000000000</formula2>
    </dataValidation>
  </dataValidation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2 PUSTY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1223 N.Lutówko Jarosław Tyborski</dc:creator>
  <cp:lastModifiedBy>1223 N.Lutówko Przemysław Hermann</cp:lastModifiedBy>
  <cp:lastPrinted>2020-10-23T06:19:19Z</cp:lastPrinted>
  <dcterms:created xsi:type="dcterms:W3CDTF">2020-10-20T07:58:29Z</dcterms:created>
  <dcterms:modified xsi:type="dcterms:W3CDTF">2020-10-30T06:19:53Z</dcterms:modified>
</cp:coreProperties>
</file>