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ina.chovanova\Documents\Oddelenie školstva\VO\Strecha Ovručská\"/>
    </mc:Choice>
  </mc:AlternateContent>
  <bookViews>
    <workbookView xWindow="240" yWindow="45" windowWidth="20115" windowHeight="10560" activeTab="1"/>
  </bookViews>
  <sheets>
    <sheet name="Rekapitulácia" sheetId="1" r:id="rId1"/>
    <sheet name="Krycí list stavby" sheetId="2" r:id="rId2"/>
    <sheet name="Kryci_list 6777" sheetId="3" r:id="rId3"/>
    <sheet name="Rekap 6777" sheetId="4" r:id="rId4"/>
    <sheet name="SO 6777" sheetId="5" r:id="rId5"/>
    <sheet name="Kryci_list 6778" sheetId="6" r:id="rId6"/>
    <sheet name="Rekap 6778" sheetId="7" r:id="rId7"/>
    <sheet name="SO 6778" sheetId="8" r:id="rId8"/>
  </sheets>
  <definedNames>
    <definedName name="_xlnm.Print_Titles" localSheetId="3">'Rekap 6777'!$9:$9</definedName>
    <definedName name="_xlnm.Print_Titles" localSheetId="6">'Rekap 6778'!$9:$9</definedName>
    <definedName name="_xlnm.Print_Titles" localSheetId="4">'SO 6777'!$8:$8</definedName>
    <definedName name="_xlnm.Print_Titles" localSheetId="7">'SO 6778'!$8:$8</definedName>
  </definedNames>
  <calcPr calcId="162913"/>
</workbook>
</file>

<file path=xl/calcChain.xml><?xml version="1.0" encoding="utf-8"?>
<calcChain xmlns="http://schemas.openxmlformats.org/spreadsheetml/2006/main">
  <c r="F19" i="2" l="1"/>
  <c r="E19" i="2"/>
  <c r="D19" i="2"/>
  <c r="F18" i="2"/>
  <c r="E18" i="2"/>
  <c r="D18" i="2"/>
  <c r="F9" i="1"/>
  <c r="J16" i="2" s="1"/>
  <c r="D9" i="1"/>
  <c r="J18" i="2" s="1"/>
  <c r="J17" i="6"/>
  <c r="J20" i="6" s="1"/>
  <c r="Z73" i="8"/>
  <c r="V70" i="8"/>
  <c r="V72" i="8" s="1"/>
  <c r="F25" i="7" s="1"/>
  <c r="K69" i="8"/>
  <c r="J69" i="8"/>
  <c r="S69" i="8"/>
  <c r="M69" i="8"/>
  <c r="L69" i="8"/>
  <c r="I69" i="8"/>
  <c r="K68" i="8"/>
  <c r="J68" i="8"/>
  <c r="S68" i="8"/>
  <c r="S70" i="8" s="1"/>
  <c r="E24" i="7" s="1"/>
  <c r="M68" i="8"/>
  <c r="L68" i="8"/>
  <c r="I68" i="8"/>
  <c r="V62" i="8"/>
  <c r="F20" i="7" s="1"/>
  <c r="K61" i="8"/>
  <c r="J61" i="8"/>
  <c r="S61" i="8"/>
  <c r="S62" i="8" s="1"/>
  <c r="E20" i="7" s="1"/>
  <c r="M61" i="8"/>
  <c r="H62" i="8" s="1"/>
  <c r="L61" i="8"/>
  <c r="G62" i="8" s="1"/>
  <c r="I61" i="8"/>
  <c r="I62" i="8" s="1"/>
  <c r="D20" i="7" s="1"/>
  <c r="V58" i="8"/>
  <c r="F19" i="7" s="1"/>
  <c r="K57" i="8"/>
  <c r="J57" i="8"/>
  <c r="S57" i="8"/>
  <c r="M57" i="8"/>
  <c r="L57" i="8"/>
  <c r="I57" i="8"/>
  <c r="K56" i="8"/>
  <c r="J56" i="8"/>
  <c r="S56" i="8"/>
  <c r="S58" i="8" s="1"/>
  <c r="E19" i="7" s="1"/>
  <c r="M56" i="8"/>
  <c r="H58" i="8" s="1"/>
  <c r="L56" i="8"/>
  <c r="G58" i="8" s="1"/>
  <c r="I56" i="8"/>
  <c r="I58" i="8" s="1"/>
  <c r="D19" i="7" s="1"/>
  <c r="V53" i="8"/>
  <c r="F18" i="7" s="1"/>
  <c r="K52" i="8"/>
  <c r="J52" i="8"/>
  <c r="S52" i="8"/>
  <c r="S53" i="8" s="1"/>
  <c r="E18" i="7" s="1"/>
  <c r="M52" i="8"/>
  <c r="H53" i="8" s="1"/>
  <c r="L52" i="8"/>
  <c r="G53" i="8" s="1"/>
  <c r="I52" i="8"/>
  <c r="I53" i="8" s="1"/>
  <c r="D18" i="7" s="1"/>
  <c r="K48" i="8"/>
  <c r="J48" i="8"/>
  <c r="V48" i="8"/>
  <c r="S48" i="8"/>
  <c r="M48" i="8"/>
  <c r="L48" i="8"/>
  <c r="I48" i="8"/>
  <c r="K47" i="8"/>
  <c r="J47" i="8"/>
  <c r="S47" i="8"/>
  <c r="M47" i="8"/>
  <c r="L47" i="8"/>
  <c r="I47" i="8"/>
  <c r="K46" i="8"/>
  <c r="J46" i="8"/>
  <c r="S46" i="8"/>
  <c r="M46" i="8"/>
  <c r="L46" i="8"/>
  <c r="I46" i="8"/>
  <c r="K45" i="8"/>
  <c r="J45" i="8"/>
  <c r="S45" i="8"/>
  <c r="M45" i="8"/>
  <c r="L45" i="8"/>
  <c r="I45" i="8"/>
  <c r="K44" i="8"/>
  <c r="J44" i="8"/>
  <c r="S44" i="8"/>
  <c r="M44" i="8"/>
  <c r="L44" i="8"/>
  <c r="I44" i="8"/>
  <c r="K43" i="8"/>
  <c r="J43" i="8"/>
  <c r="S43" i="8"/>
  <c r="M43" i="8"/>
  <c r="L43" i="8"/>
  <c r="I43" i="8"/>
  <c r="K42" i="8"/>
  <c r="J42" i="8"/>
  <c r="S42" i="8"/>
  <c r="M42" i="8"/>
  <c r="L42" i="8"/>
  <c r="I42" i="8"/>
  <c r="K41" i="8"/>
  <c r="J41" i="8"/>
  <c r="S41" i="8"/>
  <c r="M41" i="8"/>
  <c r="L41" i="8"/>
  <c r="I41" i="8"/>
  <c r="K40" i="8"/>
  <c r="J40" i="8"/>
  <c r="S40" i="8"/>
  <c r="M40" i="8"/>
  <c r="L40" i="8"/>
  <c r="I40" i="8"/>
  <c r="K39" i="8"/>
  <c r="J39" i="8"/>
  <c r="S39" i="8"/>
  <c r="M39" i="8"/>
  <c r="L39" i="8"/>
  <c r="I39" i="8"/>
  <c r="K38" i="8"/>
  <c r="J38" i="8"/>
  <c r="S38" i="8"/>
  <c r="M38" i="8"/>
  <c r="L38" i="8"/>
  <c r="I38" i="8"/>
  <c r="K37" i="8"/>
  <c r="J37" i="8"/>
  <c r="S37" i="8"/>
  <c r="M37" i="8"/>
  <c r="L37" i="8"/>
  <c r="I37" i="8"/>
  <c r="K36" i="8"/>
  <c r="J36" i="8"/>
  <c r="S36" i="8"/>
  <c r="M36" i="8"/>
  <c r="L36" i="8"/>
  <c r="I36" i="8"/>
  <c r="K35" i="8"/>
  <c r="J35" i="8"/>
  <c r="S35" i="8"/>
  <c r="M35" i="8"/>
  <c r="L35" i="8"/>
  <c r="I35" i="8"/>
  <c r="K34" i="8"/>
  <c r="J34" i="8"/>
  <c r="S34" i="8"/>
  <c r="M34" i="8"/>
  <c r="L34" i="8"/>
  <c r="I34" i="8"/>
  <c r="K33" i="8"/>
  <c r="J33" i="8"/>
  <c r="S33" i="8"/>
  <c r="M33" i="8"/>
  <c r="L33" i="8"/>
  <c r="I33" i="8"/>
  <c r="V27" i="8"/>
  <c r="F13" i="7" s="1"/>
  <c r="K26" i="8"/>
  <c r="I30" i="6" s="1"/>
  <c r="J30" i="6" s="1"/>
  <c r="J26" i="8"/>
  <c r="S26" i="8"/>
  <c r="S27" i="8" s="1"/>
  <c r="E13" i="7" s="1"/>
  <c r="M26" i="8"/>
  <c r="H27" i="8" s="1"/>
  <c r="L26" i="8"/>
  <c r="G27" i="8" s="1"/>
  <c r="I26" i="8"/>
  <c r="I27" i="8" s="1"/>
  <c r="D13" i="7" s="1"/>
  <c r="V23" i="8"/>
  <c r="F12" i="7" s="1"/>
  <c r="K22" i="8"/>
  <c r="J22" i="8"/>
  <c r="S22" i="8"/>
  <c r="M22" i="8"/>
  <c r="L22" i="8"/>
  <c r="I22" i="8"/>
  <c r="K21" i="8"/>
  <c r="J21" i="8"/>
  <c r="S21" i="8"/>
  <c r="M21" i="8"/>
  <c r="L21" i="8"/>
  <c r="I21" i="8"/>
  <c r="K20" i="8"/>
  <c r="J20" i="8"/>
  <c r="S20" i="8"/>
  <c r="M20" i="8"/>
  <c r="L20" i="8"/>
  <c r="I20" i="8"/>
  <c r="K19" i="8"/>
  <c r="J19" i="8"/>
  <c r="S19" i="8"/>
  <c r="M19" i="8"/>
  <c r="L19" i="8"/>
  <c r="I19" i="8"/>
  <c r="K18" i="8"/>
  <c r="J18" i="8"/>
  <c r="S18" i="8"/>
  <c r="M18" i="8"/>
  <c r="L18" i="8"/>
  <c r="I18" i="8"/>
  <c r="K17" i="8"/>
  <c r="J17" i="8"/>
  <c r="S17" i="8"/>
  <c r="M17" i="8"/>
  <c r="L17" i="8"/>
  <c r="I17" i="8"/>
  <c r="K16" i="8"/>
  <c r="J16" i="8"/>
  <c r="S16" i="8"/>
  <c r="M16" i="8"/>
  <c r="L16" i="8"/>
  <c r="I16" i="8"/>
  <c r="K15" i="8"/>
  <c r="J15" i="8"/>
  <c r="S15" i="8"/>
  <c r="S23" i="8" s="1"/>
  <c r="E12" i="7" s="1"/>
  <c r="M15" i="8"/>
  <c r="H23" i="8" s="1"/>
  <c r="L15" i="8"/>
  <c r="G23" i="8" s="1"/>
  <c r="I15" i="8"/>
  <c r="I23" i="8" s="1"/>
  <c r="D12" i="7" s="1"/>
  <c r="V12" i="8"/>
  <c r="K11" i="8"/>
  <c r="J11" i="8"/>
  <c r="S11" i="8"/>
  <c r="S12" i="8" s="1"/>
  <c r="E11" i="7" s="1"/>
  <c r="M11" i="8"/>
  <c r="L11" i="8"/>
  <c r="I11" i="8"/>
  <c r="J17" i="3"/>
  <c r="E7" i="1" s="1"/>
  <c r="Z75" i="5"/>
  <c r="V72" i="5"/>
  <c r="V74" i="5" s="1"/>
  <c r="F25" i="4" s="1"/>
  <c r="K71" i="5"/>
  <c r="J71" i="5"/>
  <c r="S71" i="5"/>
  <c r="M71" i="5"/>
  <c r="L71" i="5"/>
  <c r="I71" i="5"/>
  <c r="K70" i="5"/>
  <c r="J70" i="5"/>
  <c r="S70" i="5"/>
  <c r="S72" i="5" s="1"/>
  <c r="E24" i="4" s="1"/>
  <c r="M70" i="5"/>
  <c r="L70" i="5"/>
  <c r="I70" i="5"/>
  <c r="V64" i="5"/>
  <c r="F20" i="4" s="1"/>
  <c r="K63" i="5"/>
  <c r="J63" i="5"/>
  <c r="S63" i="5"/>
  <c r="S64" i="5" s="1"/>
  <c r="E20" i="4" s="1"/>
  <c r="M63" i="5"/>
  <c r="H64" i="5" s="1"/>
  <c r="L63" i="5"/>
  <c r="G64" i="5" s="1"/>
  <c r="I63" i="5"/>
  <c r="I64" i="5" s="1"/>
  <c r="D20" i="4" s="1"/>
  <c r="V60" i="5"/>
  <c r="F19" i="4" s="1"/>
  <c r="K59" i="5"/>
  <c r="J59" i="5"/>
  <c r="S59" i="5"/>
  <c r="M59" i="5"/>
  <c r="L59" i="5"/>
  <c r="I59" i="5"/>
  <c r="K58" i="5"/>
  <c r="J58" i="5"/>
  <c r="S58" i="5"/>
  <c r="M58" i="5"/>
  <c r="L58" i="5"/>
  <c r="I58" i="5"/>
  <c r="K57" i="5"/>
  <c r="J57" i="5"/>
  <c r="S57" i="5"/>
  <c r="M57" i="5"/>
  <c r="L57" i="5"/>
  <c r="I57" i="5"/>
  <c r="K56" i="5"/>
  <c r="J56" i="5"/>
  <c r="S56" i="5"/>
  <c r="S60" i="5" s="1"/>
  <c r="E19" i="4" s="1"/>
  <c r="M56" i="5"/>
  <c r="H60" i="5" s="1"/>
  <c r="L56" i="5"/>
  <c r="G60" i="5" s="1"/>
  <c r="I56" i="5"/>
  <c r="I60" i="5" s="1"/>
  <c r="D19" i="4" s="1"/>
  <c r="V53" i="5"/>
  <c r="F18" i="4" s="1"/>
  <c r="K52" i="5"/>
  <c r="J52" i="5"/>
  <c r="S52" i="5"/>
  <c r="S53" i="5" s="1"/>
  <c r="E18" i="4" s="1"/>
  <c r="M52" i="5"/>
  <c r="H53" i="5" s="1"/>
  <c r="L52" i="5"/>
  <c r="G53" i="5" s="1"/>
  <c r="I52" i="5"/>
  <c r="I53" i="5" s="1"/>
  <c r="D18" i="4" s="1"/>
  <c r="V49" i="5"/>
  <c r="V66" i="5" s="1"/>
  <c r="F21" i="4" s="1"/>
  <c r="K48" i="5"/>
  <c r="J48" i="5"/>
  <c r="S48" i="5"/>
  <c r="M48" i="5"/>
  <c r="L48" i="5"/>
  <c r="I48" i="5"/>
  <c r="K47" i="5"/>
  <c r="J47" i="5"/>
  <c r="S47" i="5"/>
  <c r="M47" i="5"/>
  <c r="L47" i="5"/>
  <c r="I47" i="5"/>
  <c r="K46" i="5"/>
  <c r="J46" i="5"/>
  <c r="S46" i="5"/>
  <c r="M46" i="5"/>
  <c r="L46" i="5"/>
  <c r="I46" i="5"/>
  <c r="K45" i="5"/>
  <c r="J45" i="5"/>
  <c r="S45" i="5"/>
  <c r="M45" i="5"/>
  <c r="L45" i="5"/>
  <c r="I45" i="5"/>
  <c r="K44" i="5"/>
  <c r="J44" i="5"/>
  <c r="S44" i="5"/>
  <c r="M44" i="5"/>
  <c r="L44" i="5"/>
  <c r="I44" i="5"/>
  <c r="K43" i="5"/>
  <c r="J43" i="5"/>
  <c r="S43" i="5"/>
  <c r="M43" i="5"/>
  <c r="L43" i="5"/>
  <c r="I43" i="5"/>
  <c r="K42" i="5"/>
  <c r="J42" i="5"/>
  <c r="S42" i="5"/>
  <c r="M42" i="5"/>
  <c r="L42" i="5"/>
  <c r="I42" i="5"/>
  <c r="K41" i="5"/>
  <c r="J41" i="5"/>
  <c r="S41" i="5"/>
  <c r="M41" i="5"/>
  <c r="L41" i="5"/>
  <c r="I41" i="5"/>
  <c r="K40" i="5"/>
  <c r="J40" i="5"/>
  <c r="S40" i="5"/>
  <c r="M40" i="5"/>
  <c r="L40" i="5"/>
  <c r="I40" i="5"/>
  <c r="K39" i="5"/>
  <c r="J39" i="5"/>
  <c r="S39" i="5"/>
  <c r="M39" i="5"/>
  <c r="L39" i="5"/>
  <c r="I39" i="5"/>
  <c r="K38" i="5"/>
  <c r="J38" i="5"/>
  <c r="S38" i="5"/>
  <c r="M38" i="5"/>
  <c r="L38" i="5"/>
  <c r="I38" i="5"/>
  <c r="K37" i="5"/>
  <c r="J37" i="5"/>
  <c r="S37" i="5"/>
  <c r="M37" i="5"/>
  <c r="L37" i="5"/>
  <c r="I37" i="5"/>
  <c r="K36" i="5"/>
  <c r="J36" i="5"/>
  <c r="S36" i="5"/>
  <c r="M36" i="5"/>
  <c r="L36" i="5"/>
  <c r="I36" i="5"/>
  <c r="K35" i="5"/>
  <c r="J35" i="5"/>
  <c r="S35" i="5"/>
  <c r="M35" i="5"/>
  <c r="L35" i="5"/>
  <c r="I35" i="5"/>
  <c r="K34" i="5"/>
  <c r="J34" i="5"/>
  <c r="S34" i="5"/>
  <c r="M34" i="5"/>
  <c r="L34" i="5"/>
  <c r="I34" i="5"/>
  <c r="K33" i="5"/>
  <c r="J33" i="5"/>
  <c r="S33" i="5"/>
  <c r="M33" i="5"/>
  <c r="L33" i="5"/>
  <c r="I33" i="5"/>
  <c r="V27" i="5"/>
  <c r="F13" i="4" s="1"/>
  <c r="K26" i="5"/>
  <c r="J26" i="5"/>
  <c r="S26" i="5"/>
  <c r="S27" i="5" s="1"/>
  <c r="E13" i="4" s="1"/>
  <c r="M26" i="5"/>
  <c r="H27" i="5" s="1"/>
  <c r="L26" i="5"/>
  <c r="G27" i="5" s="1"/>
  <c r="I26" i="5"/>
  <c r="I27" i="5" s="1"/>
  <c r="D13" i="4" s="1"/>
  <c r="V23" i="5"/>
  <c r="F12" i="4" s="1"/>
  <c r="K22" i="5"/>
  <c r="J22" i="5"/>
  <c r="S22" i="5"/>
  <c r="M22" i="5"/>
  <c r="L22" i="5"/>
  <c r="I22" i="5"/>
  <c r="K21" i="5"/>
  <c r="J21" i="5"/>
  <c r="S21" i="5"/>
  <c r="M21" i="5"/>
  <c r="L21" i="5"/>
  <c r="I21" i="5"/>
  <c r="K20" i="5"/>
  <c r="J20" i="5"/>
  <c r="S20" i="5"/>
  <c r="M20" i="5"/>
  <c r="L20" i="5"/>
  <c r="I20" i="5"/>
  <c r="K19" i="5"/>
  <c r="J19" i="5"/>
  <c r="S19" i="5"/>
  <c r="M19" i="5"/>
  <c r="L19" i="5"/>
  <c r="I19" i="5"/>
  <c r="K18" i="5"/>
  <c r="J18" i="5"/>
  <c r="S18" i="5"/>
  <c r="M18" i="5"/>
  <c r="L18" i="5"/>
  <c r="I18" i="5"/>
  <c r="K17" i="5"/>
  <c r="J17" i="5"/>
  <c r="S17" i="5"/>
  <c r="M17" i="5"/>
  <c r="L17" i="5"/>
  <c r="I17" i="5"/>
  <c r="K16" i="5"/>
  <c r="J16" i="5"/>
  <c r="S16" i="5"/>
  <c r="M16" i="5"/>
  <c r="L16" i="5"/>
  <c r="I16" i="5"/>
  <c r="K15" i="5"/>
  <c r="J15" i="5"/>
  <c r="S15" i="5"/>
  <c r="S23" i="5" s="1"/>
  <c r="E12" i="4" s="1"/>
  <c r="M15" i="5"/>
  <c r="H23" i="5" s="1"/>
  <c r="L15" i="5"/>
  <c r="G23" i="5" s="1"/>
  <c r="I15" i="5"/>
  <c r="I23" i="5" s="1"/>
  <c r="D12" i="4" s="1"/>
  <c r="V12" i="5"/>
  <c r="K11" i="5"/>
  <c r="K75" i="5" s="1"/>
  <c r="K7" i="1" s="1"/>
  <c r="J11" i="5"/>
  <c r="S11" i="5"/>
  <c r="M11" i="5"/>
  <c r="L11" i="5"/>
  <c r="G12" i="5" s="1"/>
  <c r="I11" i="5"/>
  <c r="J20" i="3"/>
  <c r="I30" i="3" l="1"/>
  <c r="J30" i="3" s="1"/>
  <c r="E8" i="1"/>
  <c r="E9" i="1" s="1"/>
  <c r="J17" i="2" s="1"/>
  <c r="J20" i="2" s="1"/>
  <c r="K73" i="8"/>
  <c r="K8" i="1" s="1"/>
  <c r="I12" i="8"/>
  <c r="D11" i="7" s="1"/>
  <c r="M12" i="8"/>
  <c r="C11" i="7" s="1"/>
  <c r="H12" i="8"/>
  <c r="M23" i="8"/>
  <c r="C12" i="7" s="1"/>
  <c r="M27" i="8"/>
  <c r="C13" i="7" s="1"/>
  <c r="I29" i="8"/>
  <c r="D14" i="7" s="1"/>
  <c r="F16" i="6" s="1"/>
  <c r="S29" i="8"/>
  <c r="E14" i="7" s="1"/>
  <c r="L49" i="8"/>
  <c r="B17" i="7" s="1"/>
  <c r="G49" i="8"/>
  <c r="V49" i="8"/>
  <c r="F17" i="7" s="1"/>
  <c r="L53" i="8"/>
  <c r="B18" i="7" s="1"/>
  <c r="L58" i="8"/>
  <c r="B19" i="7" s="1"/>
  <c r="L62" i="8"/>
  <c r="B20" i="7" s="1"/>
  <c r="G70" i="8"/>
  <c r="L70" i="8"/>
  <c r="B24" i="7" s="1"/>
  <c r="F24" i="7"/>
  <c r="S72" i="8"/>
  <c r="E25" i="7" s="1"/>
  <c r="L12" i="8"/>
  <c r="B11" i="7" s="1"/>
  <c r="G12" i="8"/>
  <c r="F11" i="7"/>
  <c r="L23" i="8"/>
  <c r="B12" i="7" s="1"/>
  <c r="L27" i="8"/>
  <c r="B13" i="7" s="1"/>
  <c r="V29" i="8"/>
  <c r="F14" i="7" s="1"/>
  <c r="I49" i="8"/>
  <c r="D17" i="7" s="1"/>
  <c r="M49" i="8"/>
  <c r="C17" i="7" s="1"/>
  <c r="H49" i="8"/>
  <c r="S49" i="8"/>
  <c r="E17" i="7" s="1"/>
  <c r="M53" i="8"/>
  <c r="C18" i="7" s="1"/>
  <c r="M58" i="8"/>
  <c r="C19" i="7" s="1"/>
  <c r="M62" i="8"/>
  <c r="C20" i="7" s="1"/>
  <c r="I70" i="8"/>
  <c r="D24" i="7" s="1"/>
  <c r="H70" i="8"/>
  <c r="M70" i="8"/>
  <c r="C24" i="7" s="1"/>
  <c r="F11" i="4"/>
  <c r="L23" i="5"/>
  <c r="B12" i="4" s="1"/>
  <c r="L27" i="5"/>
  <c r="B13" i="4" s="1"/>
  <c r="V29" i="5"/>
  <c r="F14" i="4" s="1"/>
  <c r="L49" i="5"/>
  <c r="B17" i="4" s="1"/>
  <c r="G49" i="5"/>
  <c r="F17" i="4"/>
  <c r="L53" i="5"/>
  <c r="B18" i="4" s="1"/>
  <c r="L60" i="5"/>
  <c r="B19" i="4" s="1"/>
  <c r="L64" i="5"/>
  <c r="B20" i="4" s="1"/>
  <c r="G66" i="5"/>
  <c r="G72" i="5"/>
  <c r="L72" i="5"/>
  <c r="B24" i="4" s="1"/>
  <c r="F24" i="4"/>
  <c r="G74" i="5"/>
  <c r="S74" i="5"/>
  <c r="E25" i="4" s="1"/>
  <c r="L12" i="5"/>
  <c r="B11" i="4" s="1"/>
  <c r="I12" i="5"/>
  <c r="D11" i="4" s="1"/>
  <c r="M12" i="5"/>
  <c r="C11" i="4" s="1"/>
  <c r="H12" i="5"/>
  <c r="S12" i="5"/>
  <c r="E11" i="4" s="1"/>
  <c r="M23" i="5"/>
  <c r="C12" i="4" s="1"/>
  <c r="M27" i="5"/>
  <c r="C13" i="4" s="1"/>
  <c r="I29" i="5"/>
  <c r="D14" i="4" s="1"/>
  <c r="M29" i="5"/>
  <c r="C14" i="4" s="1"/>
  <c r="E16" i="3" s="1"/>
  <c r="I49" i="5"/>
  <c r="D17" i="4" s="1"/>
  <c r="M49" i="5"/>
  <c r="C17" i="4" s="1"/>
  <c r="H49" i="5"/>
  <c r="S49" i="5"/>
  <c r="E17" i="4" s="1"/>
  <c r="M53" i="5"/>
  <c r="C18" i="4" s="1"/>
  <c r="M60" i="5"/>
  <c r="C19" i="4" s="1"/>
  <c r="M64" i="5"/>
  <c r="C20" i="4" s="1"/>
  <c r="H66" i="5"/>
  <c r="I72" i="5"/>
  <c r="D24" i="4" s="1"/>
  <c r="H72" i="5"/>
  <c r="M72" i="5"/>
  <c r="C24" i="4" s="1"/>
  <c r="H74" i="5"/>
  <c r="F16" i="3"/>
  <c r="F16" i="2" l="1"/>
  <c r="H72" i="8"/>
  <c r="H64" i="8"/>
  <c r="G64" i="8"/>
  <c r="M29" i="8"/>
  <c r="C14" i="7" s="1"/>
  <c r="E16" i="6" s="1"/>
  <c r="E16" i="2" s="1"/>
  <c r="G72" i="8"/>
  <c r="M72" i="8"/>
  <c r="C25" i="7" s="1"/>
  <c r="V64" i="8"/>
  <c r="F21" i="7" s="1"/>
  <c r="I64" i="8"/>
  <c r="D21" i="7" s="1"/>
  <c r="F17" i="6" s="1"/>
  <c r="L72" i="8"/>
  <c r="B25" i="7" s="1"/>
  <c r="L64" i="8"/>
  <c r="B21" i="7" s="1"/>
  <c r="D17" i="6" s="1"/>
  <c r="L29" i="8"/>
  <c r="B14" i="7" s="1"/>
  <c r="D16" i="6" s="1"/>
  <c r="G29" i="8"/>
  <c r="H29" i="8"/>
  <c r="I72" i="8"/>
  <c r="D25" i="7" s="1"/>
  <c r="M64" i="8"/>
  <c r="C21" i="7" s="1"/>
  <c r="E17" i="6" s="1"/>
  <c r="V73" i="8"/>
  <c r="F27" i="7" s="1"/>
  <c r="S64" i="8"/>
  <c r="E21" i="7" s="1"/>
  <c r="L29" i="5"/>
  <c r="I74" i="5"/>
  <c r="D25" i="4" s="1"/>
  <c r="M66" i="5"/>
  <c r="C21" i="4" s="1"/>
  <c r="E17" i="3" s="1"/>
  <c r="E17" i="2" s="1"/>
  <c r="L74" i="5"/>
  <c r="B25" i="4" s="1"/>
  <c r="L66" i="5"/>
  <c r="B21" i="4" s="1"/>
  <c r="D17" i="3" s="1"/>
  <c r="D17" i="2" s="1"/>
  <c r="S29" i="5"/>
  <c r="H29" i="5"/>
  <c r="L75" i="5"/>
  <c r="B27" i="4" s="1"/>
  <c r="G29" i="5"/>
  <c r="M74" i="5"/>
  <c r="C25" i="4" s="1"/>
  <c r="I66" i="5"/>
  <c r="D21" i="4" s="1"/>
  <c r="F17" i="3" s="1"/>
  <c r="S66" i="5"/>
  <c r="E21" i="4" s="1"/>
  <c r="V75" i="5"/>
  <c r="F27" i="4" s="1"/>
  <c r="I75" i="5"/>
  <c r="J23" i="3"/>
  <c r="F20" i="3"/>
  <c r="F22" i="3"/>
  <c r="D27" i="4" l="1"/>
  <c r="B7" i="1"/>
  <c r="F23" i="3"/>
  <c r="F17" i="2"/>
  <c r="F20" i="2" s="1"/>
  <c r="L73" i="8"/>
  <c r="B27" i="7" s="1"/>
  <c r="H73" i="8"/>
  <c r="M73" i="8"/>
  <c r="C27" i="7" s="1"/>
  <c r="F22" i="6"/>
  <c r="F22" i="2" s="1"/>
  <c r="F24" i="6"/>
  <c r="F20" i="6"/>
  <c r="J22" i="6"/>
  <c r="J24" i="6"/>
  <c r="F23" i="6"/>
  <c r="J23" i="6"/>
  <c r="J23" i="2" s="1"/>
  <c r="S73" i="8"/>
  <c r="E27" i="7" s="1"/>
  <c r="I73" i="8"/>
  <c r="G73" i="8"/>
  <c r="E14" i="4"/>
  <c r="S75" i="5"/>
  <c r="E27" i="4" s="1"/>
  <c r="B14" i="4"/>
  <c r="D16" i="3" s="1"/>
  <c r="D16" i="2" s="1"/>
  <c r="G75" i="5"/>
  <c r="J24" i="3"/>
  <c r="J24" i="2" s="1"/>
  <c r="F24" i="3"/>
  <c r="F24" i="2" s="1"/>
  <c r="H75" i="5"/>
  <c r="J22" i="3"/>
  <c r="M75" i="5"/>
  <c r="C27" i="4" s="1"/>
  <c r="J26" i="3" l="1"/>
  <c r="J22" i="2"/>
  <c r="J26" i="2" s="1"/>
  <c r="J28" i="2" s="1"/>
  <c r="F23" i="2"/>
  <c r="B9" i="1"/>
  <c r="D27" i="7"/>
  <c r="B8" i="1"/>
  <c r="J26" i="6"/>
  <c r="J28" i="6" l="1"/>
  <c r="C8" i="1"/>
  <c r="G8" i="1"/>
  <c r="C7" i="1"/>
  <c r="J28" i="3"/>
  <c r="I29" i="3" s="1"/>
  <c r="J29" i="3" s="1"/>
  <c r="J31" i="3" s="1"/>
  <c r="I29" i="6"/>
  <c r="J29" i="6" s="1"/>
  <c r="J31" i="6" s="1"/>
  <c r="C9" i="1" l="1"/>
  <c r="G7" i="1"/>
  <c r="G9" i="1" s="1"/>
  <c r="B10" i="1" l="1"/>
  <c r="I29" i="2" l="1"/>
  <c r="J29" i="2" s="1"/>
  <c r="G10" i="1"/>
  <c r="B11" i="1"/>
  <c r="G11" i="1" l="1"/>
  <c r="G12" i="1" s="1"/>
  <c r="I30" i="2"/>
  <c r="J30" i="2" s="1"/>
  <c r="J31" i="2"/>
</calcChain>
</file>

<file path=xl/sharedStrings.xml><?xml version="1.0" encoding="utf-8"?>
<sst xmlns="http://schemas.openxmlformats.org/spreadsheetml/2006/main" count="610" uniqueCount="189">
  <si>
    <t>Rekapitulácia rozpočtu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</si>
  <si>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</si>
  <si>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</si>
  <si>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</si>
  <si>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</si>
  <si>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</si>
  <si>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</si>
  <si>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</si>
  <si>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</si>
  <si>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</si>
  <si>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</si>
  <si>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Hospodársky pavilón</t>
  </si>
  <si>
    <t>Pavilón A</t>
  </si>
  <si>
    <t>Krycí list rozpočtu</t>
  </si>
  <si>
    <t xml:space="preserve">Miesto:  </t>
  </si>
  <si>
    <t>Objekt Hospodársky pavilón</t>
  </si>
  <si>
    <t xml:space="preserve">Ks: </t>
  </si>
  <si>
    <t xml:space="preserve">Zákazka: </t>
  </si>
  <si>
    <t>Spracoval: Tomko</t>
  </si>
  <si>
    <t xml:space="preserve">Dňa </t>
  </si>
  <si>
    <t>20.10.2020</t>
  </si>
  <si>
    <t>Odberateľ: Mesto Košice, Trieda SNP 48/A, 040 11 Košice</t>
  </si>
  <si>
    <t xml:space="preserve">Projektant: </t>
  </si>
  <si>
    <t xml:space="preserve">Dodávateľ: 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</si>
  <si>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</si>
  <si>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</si>
  <si>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</si>
  <si>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</si>
  <si>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</si>
  <si>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</si>
  <si>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 xml:space="preserve">VRN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</si>
  <si>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</si>
  <si>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</si>
  <si>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</si>
  <si>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</si>
  <si>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</si>
  <si>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</si>
  <si>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</si>
  <si>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</si>
  <si>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</si>
  <si>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</si>
  <si>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</si>
  <si>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</si>
  <si>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</si>
  <si>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</si>
  <si>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</si>
  <si>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</si>
  <si>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</si>
  <si>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</si>
  <si>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</si>
  <si>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</si>
  <si>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</si>
  <si>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</si>
  <si>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</si>
  <si>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</si>
  <si>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</si>
  <si>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</si>
  <si>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</si>
  <si>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</si>
  <si>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</si>
  <si>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</si>
  <si>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</si>
  <si>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</si>
  <si>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</si>
  <si>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20.10.2020</t>
  </si>
  <si>
    <t>Prehľad rozpočtových nákladov</t>
  </si>
  <si>
    <t>Práce HSV</t>
  </si>
  <si>
    <t>POVRCHOVÉ ÚPRAVY</t>
  </si>
  <si>
    <t>OSTATNÉ PRÁCE</t>
  </si>
  <si>
    <t>PRESUNY HMÔT</t>
  </si>
  <si>
    <t>Práce PSV</t>
  </si>
  <si>
    <t>POVLAKOVÉ KRYTINY</t>
  </si>
  <si>
    <t>ZTI - VNÚTORNA KANALIZÁCIA</t>
  </si>
  <si>
    <t>ZTI - VNÚTORNÝ VODOVOD</t>
  </si>
  <si>
    <t>KONŠTRUKCIE KLAMPIARSKE</t>
  </si>
  <si>
    <t>HZS ZA SKÚŠKY A REVÍZIE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</si>
  <si>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</si>
  <si>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</si>
  <si>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</si>
  <si>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</si>
  <si>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</si>
  <si>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</si>
  <si>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</si>
  <si>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</si>
  <si>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</si>
  <si>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</si>
  <si>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Suť</t>
  </si>
  <si>
    <t xml:space="preserve">Spracoval: </t>
  </si>
  <si>
    <t>Tomko</t>
  </si>
  <si>
    <t xml:space="preserve">Dátum: </t>
  </si>
  <si>
    <t>R/R 0</t>
  </si>
  <si>
    <t xml:space="preserve"> 6226217701</t>
  </si>
  <si>
    <t>Tmelenie PU tmelom s dodaním tmelu</t>
  </si>
  <si>
    <t xml:space="preserve">m </t>
  </si>
  <si>
    <t xml:space="preserve"> 9529081111</t>
  </si>
  <si>
    <t>Vyčistenie strechy a objektov pred čistou montážou</t>
  </si>
  <si>
    <t xml:space="preserve">m2 </t>
  </si>
  <si>
    <t xml:space="preserve"> 9529011221</t>
  </si>
  <si>
    <t>Realizácia lokálneho prerovnania nerovností na streche materiálom - napr. Liapor</t>
  </si>
  <si>
    <t>m2</t>
  </si>
  <si>
    <t xml:space="preserve"> 13/B 1</t>
  </si>
  <si>
    <t xml:space="preserve"> 979081111</t>
  </si>
  <si>
    <t>Odvoz sutiny a vybúraných hmôt na skládku do 1 km</t>
  </si>
  <si>
    <t>t</t>
  </si>
  <si>
    <t xml:space="preserve"> 979081121</t>
  </si>
  <si>
    <t>Odvoz sutiny a vybúraných hmôt na skládku za každý ďalší 1 km</t>
  </si>
  <si>
    <t xml:space="preserve"> 979082111</t>
  </si>
  <si>
    <t>Vnútrostavenisková doprava sutiny a vybúraných hmôt do 10 m</t>
  </si>
  <si>
    <t xml:space="preserve"> 979011111</t>
  </si>
  <si>
    <t>Zvislá doprava sutiny a vybúraných hmôt za 1. podlažie nad alebo pod základným podlažím</t>
  </si>
  <si>
    <t xml:space="preserve"> 979011121</t>
  </si>
  <si>
    <t>Zvislá doprava sutiny a vybúraných hmôt za každé ďalšie podlažie</t>
  </si>
  <si>
    <t xml:space="preserve"> 979089002</t>
  </si>
  <si>
    <t>Poplatok za skládku odpadov zo stavieb a demolácií - betón, tehly, obkladačky, dlaždice, keramika kategórie "O" - ostatné 17 01 ..</t>
  </si>
  <si>
    <t xml:space="preserve"> 14/C 1</t>
  </si>
  <si>
    <t xml:space="preserve"> 999281111</t>
  </si>
  <si>
    <t>Presun hmôt pre opravy a údržbu v objektoch do výšky 25 m</t>
  </si>
  <si>
    <t xml:space="preserve"> 7123008321</t>
  </si>
  <si>
    <t>Odstránenie pôvodného oplechovania okraja striech vrátane asfaltovej lepenky odrezaním, vrátane demontáže</t>
  </si>
  <si>
    <t>m</t>
  </si>
  <si>
    <t xml:space="preserve"> 7123911741</t>
  </si>
  <si>
    <t>Realizácia príponiek pre pripevnenie povlakovej krytiny na plochých strechách na atike vrátane príponiek, kotviaceho materiálu a príslušenstva</t>
  </si>
  <si>
    <t>ks</t>
  </si>
  <si>
    <t xml:space="preserve"> 7123022472</t>
  </si>
  <si>
    <t>Oprava vydutých, poškodených a zdegradovaných plôch pôvodnej asfaltovej krytiny</t>
  </si>
  <si>
    <t>sub.</t>
  </si>
  <si>
    <t>711/A 2</t>
  </si>
  <si>
    <t xml:space="preserve"> 712370070</t>
  </si>
  <si>
    <t>Zhotovenie povlakovej krytiny striech plochých so sklonom do 10° PVC-P fóliou pripevnenou kotviacimi terčami so zvarením spoja</t>
  </si>
  <si>
    <t>S/S90</t>
  </si>
  <si>
    <t xml:space="preserve"> 628183090301</t>
  </si>
  <si>
    <t>Viacvrstvová syntetická strešná hydroizolačná fólia vystužená polyesterom a skleným rúnom hr. 18 mm</t>
  </si>
  <si>
    <t>M2</t>
  </si>
  <si>
    <t xml:space="preserve"> 712370401</t>
  </si>
  <si>
    <t>Pripevnenie povlakovej krytiny striech plochých so sklonom do 10° z termoplastu kotviacim terčom</t>
  </si>
  <si>
    <t>S/S20</t>
  </si>
  <si>
    <t xml:space="preserve"> 2832901000</t>
  </si>
  <si>
    <t>Kotviaca technika - rozperné kotviace podložky a kotvy 90 mm</t>
  </si>
  <si>
    <t xml:space="preserve"> 712990040</t>
  </si>
  <si>
    <t xml:space="preserve">Položenie geotextílie vodorovne alebo zvislo na strechy ploché so sklonom do 10° </t>
  </si>
  <si>
    <t xml:space="preserve"> 693183094904</t>
  </si>
  <si>
    <t xml:space="preserve">Geotextília netkaná 300mg/m2 </t>
  </si>
  <si>
    <t xml:space="preserve"> 712391175</t>
  </si>
  <si>
    <t xml:space="preserve">Pripevnenie izolácie kotviacimi pásikmi pri zhotovení povlakovej krytiny na plochej streche so sklonom do 10° </t>
  </si>
  <si>
    <t xml:space="preserve"> 712391177</t>
  </si>
  <si>
    <t xml:space="preserve">Pripevnenie izolácie kotviacimi uholníkmi pri zhotovení povlakovej krytiny na plochej streche so sklonom do 10° </t>
  </si>
  <si>
    <t xml:space="preserve"> 712391178</t>
  </si>
  <si>
    <t>Pripevnenie povlakovej krytiny na plochej streche so sklonom do 10° okapová tvarovka - atika</t>
  </si>
  <si>
    <t>S/S10</t>
  </si>
  <si>
    <t xml:space="preserve"> 138183091401</t>
  </si>
  <si>
    <t xml:space="preserve">Pofóliovaný plech pre PVC  svetlošedý </t>
  </si>
  <si>
    <t xml:space="preserve"> 712973222</t>
  </si>
  <si>
    <t>Zhotovenie detailov z detajlovej fólie priemeru 100 - 150 mm so zváraným spojom</t>
  </si>
  <si>
    <t>kus</t>
  </si>
  <si>
    <t xml:space="preserve"> 998712202</t>
  </si>
  <si>
    <t>Presun hmôt pre izoláciu povlakovej krytiny v objekte výšky do 12 m</t>
  </si>
  <si>
    <t xml:space="preserve"> %</t>
  </si>
  <si>
    <t>711/B 2</t>
  </si>
  <si>
    <t xml:space="preserve"> 712990812</t>
  </si>
  <si>
    <t xml:space="preserve">Odstránenie násypu alebo nánosu hrúbky do 50 mm z povlakovej krytiny na streche so sklonom do 10° </t>
  </si>
  <si>
    <t>R/RE</t>
  </si>
  <si>
    <t xml:space="preserve"> 721210823.1</t>
  </si>
  <si>
    <t>Demontáž strešných vtokov DN 125, vrátane vysekania</t>
  </si>
  <si>
    <t xml:space="preserve">ks </t>
  </si>
  <si>
    <t xml:space="preserve"> 7223214451</t>
  </si>
  <si>
    <t>Montáž a osadenie strešnej sanačnej vpuste s ochranným košom a rúrov dĺžky do 1 m /napr. Topwet /</t>
  </si>
  <si>
    <t xml:space="preserve"> 7225441112</t>
  </si>
  <si>
    <t>Demontáž kanalizačného prestupu nad strechou s montážou nového PVC odvetrávacieho komínka s dodaním hlavice s klobúkom</t>
  </si>
  <si>
    <t xml:space="preserve"> 722345200</t>
  </si>
  <si>
    <t>Demontáž pôvodnej oceľovej odvetrávacej hlavice, spätná montáž novej samočinnej odvetrávacej hlavice Lomanco BIB 14</t>
  </si>
  <si>
    <t xml:space="preserve"> 722345200.1</t>
  </si>
  <si>
    <t>Úprava podkladu a konštrukcie v mieste odvetrávacej hlavice XPS doska hr.30 mm s príslušenstvom, ukotvením a materiálom</t>
  </si>
  <si>
    <t xml:space="preserve"> 764430216</t>
  </si>
  <si>
    <t>Výroba, dodávka a montáž oplechovania muriva a atík vrátane rohov z pozinkovaného Pz plechu rš 250 mm</t>
  </si>
  <si>
    <t>HZS/HZS</t>
  </si>
  <si>
    <t xml:space="preserve"> HZS000214</t>
  </si>
  <si>
    <t xml:space="preserve">Demontáž pôvodného bleskozvodu, dodávka s montážou nového bleskozvodu vrátane lana, podpier a ostatného pomocného materiálu s uložením na streche </t>
  </si>
  <si>
    <t>hod</t>
  </si>
  <si>
    <t xml:space="preserve"> HZS000114</t>
  </si>
  <si>
    <t>Revizna správa čiastková</t>
  </si>
  <si>
    <t>Objekt Pavilón A</t>
  </si>
  <si>
    <t>Zhotovenie detajlov z detailovej fólie priemeru 100 - 140 mm so zváraným spojom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</si>
  <si>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</si>
  <si>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</si>
  <si>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</si>
  <si>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</si>
  <si>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</si>
  <si>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Stavba Oprava strešného plášťa nad hospodárskym pavilónom a pavilónom A v MŠ Ovručska 14, Košice</t>
  </si>
  <si>
    <t>Zákazka Oprava strešného plášťa nad hospodárskym pavilónom a pavilónom A v MŠ Ovručska 14,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</si>
</sst>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 ###\ ##0.00"/>
    <numFmt numFmtId="165" formatCode="###\ ###\ ##0.0000"/>
    <numFmt numFmtId="166" formatCode="###\ ###\ ##0.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sz val="9"/>
      <color theme="1"/>
      <name val="Arial CE"/>
      <family val="2"/>
      <charset val="238"/>
    </font>
    <font>
      <sz val="9"/>
      <color rgb="FF0000FF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family val="2"/>
      <charset val="238"/>
    </font>
    <font>
      <sz val="8"/>
      <color rgb="FF000000"/>
      <name val="Arial CE"/>
      <family val="2"/>
      <charset val="238"/>
    </font>
    <font>
      <sz val="11"/>
      <color rgb="FF000000"/>
      <name val="Arial CE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color rgb="FF0000FF"/>
      <name val="Arial CE"/>
      <family val="2"/>
      <charset val="238"/>
    </font>
    <font>
      <sz val="11"/>
      <color rgb="FF0000FF"/>
      <name val="Arial CE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family val="2"/>
      <charset val="238"/>
    </font>
    <font>
      <b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0" fontId="1" fillId="0" borderId="7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5" fillId="0" borderId="69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1" fillId="0" borderId="19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4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8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/>
    <xf numFmtId="166" fontId="1" fillId="0" borderId="0" xfId="0" applyNumberFormat="1" applyFont="1"/>
    <xf numFmtId="0" fontId="4" fillId="2" borderId="94" xfId="0" applyFont="1" applyFill="1" applyBorder="1" applyAlignment="1">
      <alignment horizontal="center"/>
    </xf>
    <xf numFmtId="49" fontId="5" fillId="0" borderId="94" xfId="0" applyNumberFormat="1" applyFont="1" applyBorder="1"/>
    <xf numFmtId="166" fontId="5" fillId="0" borderId="94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3" fillId="0" borderId="0" xfId="0" applyFont="1"/>
    <xf numFmtId="0" fontId="14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166" fontId="13" fillId="0" borderId="0" xfId="0" applyNumberFormat="1" applyFont="1"/>
    <xf numFmtId="0" fontId="12" fillId="0" borderId="0" xfId="0" applyFont="1"/>
    <xf numFmtId="166" fontId="12" fillId="0" borderId="0" xfId="0" applyNumberFormat="1" applyFont="1"/>
    <xf numFmtId="166" fontId="4" fillId="0" borderId="0" xfId="0" applyNumberFormat="1" applyFont="1"/>
    <xf numFmtId="0" fontId="15" fillId="0" borderId="0" xfId="0" applyFont="1" applyAlignment="1">
      <alignment wrapText="1"/>
    </xf>
    <xf numFmtId="166" fontId="15" fillId="0" borderId="0" xfId="0" applyNumberFormat="1" applyFont="1" applyAlignment="1">
      <alignment wrapText="1"/>
    </xf>
    <xf numFmtId="164" fontId="15" fillId="0" borderId="0" xfId="0" applyNumberFormat="1" applyFont="1" applyAlignment="1">
      <alignment wrapText="1"/>
    </xf>
    <xf numFmtId="0" fontId="16" fillId="0" borderId="0" xfId="0" applyFont="1"/>
    <xf numFmtId="0" fontId="17" fillId="0" borderId="0" xfId="0" applyFont="1"/>
    <xf numFmtId="49" fontId="15" fillId="0" borderId="0" xfId="0" applyNumberFormat="1" applyFont="1" applyAlignment="1">
      <alignment horizontal="left" wrapText="1"/>
    </xf>
    <xf numFmtId="166" fontId="16" fillId="0" borderId="0" xfId="0" applyNumberFormat="1" applyFont="1"/>
    <xf numFmtId="0" fontId="15" fillId="0" borderId="0" xfId="0" applyFont="1"/>
    <xf numFmtId="166" fontId="15" fillId="0" borderId="0" xfId="0" applyNumberFormat="1" applyFont="1"/>
    <xf numFmtId="0" fontId="18" fillId="0" borderId="0" xfId="0" applyFont="1"/>
    <xf numFmtId="0" fontId="19" fillId="0" borderId="94" xfId="0" applyFont="1" applyBorder="1"/>
    <xf numFmtId="166" fontId="19" fillId="0" borderId="94" xfId="0" applyNumberFormat="1" applyFont="1" applyBorder="1"/>
    <xf numFmtId="164" fontId="19" fillId="0" borderId="94" xfId="0" applyNumberFormat="1" applyFont="1" applyBorder="1"/>
    <xf numFmtId="0" fontId="20" fillId="0" borderId="94" xfId="0" applyFont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  <xf numFmtId="0" fontId="4" fillId="0" borderId="1" xfId="0" applyFont="1" applyFill="1" applyBorder="1" applyAlignment="1">
      <alignment wrapText="1"/>
    </xf>
    <xf numFmtId="0" fontId="6" fillId="0" borderId="29" xfId="0" applyFont="1" applyFill="1" applyBorder="1" applyAlignment="1">
      <alignment wrapText="1"/>
    </xf>
    <xf numFmtId="0" fontId="6" fillId="0" borderId="30" xfId="0" applyFont="1" applyFill="1" applyBorder="1" applyAlignment="1">
      <alignment wrapText="1"/>
    </xf>
    <xf numFmtId="0" fontId="6" fillId="0" borderId="31" xfId="0" applyFont="1" applyFill="1" applyBorder="1" applyAlignment="1">
      <alignment wrapText="1"/>
    </xf>
    <xf numFmtId="0" fontId="5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7" fillId="0" borderId="29" xfId="0" applyFont="1" applyFill="1" applyBorder="1" applyAlignment="1">
      <alignment wrapText="1"/>
    </xf>
    <xf numFmtId="0" fontId="7" fillId="0" borderId="30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4"/>
  <sheetViews>
    <sheetView workbookViewId="0">
      <selection activeCell="A3" sqref="A3:E4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1</v>
      </c>
      <c r="G2" s="6"/>
    </row>
    <row r="3" spans="1:26" x14ac:dyDescent="0.25">
      <c r="A3" s="203" t="s">
        <v>187</v>
      </c>
      <c r="B3" s="203"/>
      <c r="C3" s="203"/>
      <c r="D3" s="203"/>
      <c r="E3" s="203"/>
      <c r="F3" s="7" t="s">
        <v>2</v>
      </c>
      <c r="G3" s="7" t="s">
        <v>3</v>
      </c>
    </row>
    <row r="4" spans="1:26" x14ac:dyDescent="0.25">
      <c r="A4" s="203"/>
      <c r="B4" s="203"/>
      <c r="C4" s="203"/>
      <c r="D4" s="203"/>
      <c r="E4" s="203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</row>
    <row r="7" spans="1:26" x14ac:dyDescent="0.25">
      <c r="A7" s="189" t="s">
        <v>11</v>
      </c>
      <c r="B7" s="190">
        <f>'SO 6777'!I75-Rekapitulácia!D7</f>
        <v>0</v>
      </c>
      <c r="C7" s="190">
        <f>'Kryci_list 6777'!J26</f>
        <v>0</v>
      </c>
      <c r="D7" s="190">
        <v>0</v>
      </c>
      <c r="E7" s="190">
        <f>'Kryci_list 6777'!J17</f>
        <v>0</v>
      </c>
      <c r="F7" s="190">
        <v>0</v>
      </c>
      <c r="G7" s="190">
        <f>B7+C7+D7+E7+F7</f>
        <v>0</v>
      </c>
      <c r="K7">
        <f>'SO 6777'!K75</f>
        <v>0</v>
      </c>
      <c r="Q7">
        <v>30.126000000000001</v>
      </c>
    </row>
    <row r="8" spans="1:26" x14ac:dyDescent="0.25">
      <c r="A8" s="61" t="s">
        <v>12</v>
      </c>
      <c r="B8" s="67">
        <f>'SO 6778'!I73-Rekapitulácia!D8</f>
        <v>0</v>
      </c>
      <c r="C8" s="67">
        <f>'Kryci_list 6778'!J26</f>
        <v>0</v>
      </c>
      <c r="D8" s="67">
        <v>0</v>
      </c>
      <c r="E8" s="67">
        <f>'Kryci_list 6778'!J17</f>
        <v>0</v>
      </c>
      <c r="F8" s="67">
        <v>0</v>
      </c>
      <c r="G8" s="67">
        <f>B8+C8+D8+E8+F8</f>
        <v>0</v>
      </c>
      <c r="K8">
        <f>'SO 6778'!K73</f>
        <v>0</v>
      </c>
      <c r="Q8">
        <v>30.126000000000001</v>
      </c>
    </row>
    <row r="9" spans="1:26" x14ac:dyDescent="0.25">
      <c r="A9" s="196" t="s">
        <v>182</v>
      </c>
      <c r="B9" s="197">
        <f>SUM(B7:B8)</f>
        <v>0</v>
      </c>
      <c r="C9" s="197">
        <f>SUM(C7:C8)</f>
        <v>0</v>
      </c>
      <c r="D9" s="197">
        <f>SUM(D7:D8)</f>
        <v>0</v>
      </c>
      <c r="E9" s="197">
        <f>SUM(E7:E8)</f>
        <v>0</v>
      </c>
      <c r="F9" s="197">
        <f>SUM(F7:F8)</f>
        <v>0</v>
      </c>
      <c r="G9" s="197">
        <f>SUM(G7:G8)-SUM(Z7:Z8)</f>
        <v>0</v>
      </c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</row>
    <row r="10" spans="1:26" x14ac:dyDescent="0.25">
      <c r="A10" s="194" t="s">
        <v>183</v>
      </c>
      <c r="B10" s="195">
        <f>G9-SUM(Rekapitulácia!K7:'Rekapitulácia'!K8)*1</f>
        <v>0</v>
      </c>
      <c r="C10" s="195"/>
      <c r="D10" s="195"/>
      <c r="E10" s="195"/>
      <c r="F10" s="195"/>
      <c r="G10" s="195">
        <f>ROUND(((ROUND(B10,2)*20)/100),2)*1</f>
        <v>0</v>
      </c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5" t="s">
        <v>184</v>
      </c>
      <c r="B11" s="192">
        <f>(G9-B10)</f>
        <v>0</v>
      </c>
      <c r="C11" s="192"/>
      <c r="D11" s="192"/>
      <c r="E11" s="192"/>
      <c r="F11" s="192"/>
      <c r="G11" s="192">
        <f>ROUND(((ROUND(B11,2)*0)/100),2)</f>
        <v>0</v>
      </c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5" t="s">
        <v>185</v>
      </c>
      <c r="B12" s="192"/>
      <c r="C12" s="192"/>
      <c r="D12" s="192"/>
      <c r="E12" s="192"/>
      <c r="F12" s="192"/>
      <c r="G12" s="192">
        <f>SUM(G9:G11)</f>
        <v>0</v>
      </c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10"/>
      <c r="B13" s="193"/>
      <c r="C13" s="193"/>
      <c r="D13" s="193"/>
      <c r="E13" s="193"/>
      <c r="F13" s="193"/>
      <c r="G13" s="193"/>
    </row>
    <row r="14" spans="1:26" x14ac:dyDescent="0.25">
      <c r="A14" s="10"/>
      <c r="B14" s="193"/>
      <c r="C14" s="193"/>
      <c r="D14" s="193"/>
      <c r="E14" s="193"/>
      <c r="F14" s="193"/>
      <c r="G14" s="193"/>
    </row>
    <row r="15" spans="1:26" x14ac:dyDescent="0.25">
      <c r="A15" s="10"/>
      <c r="B15" s="193"/>
      <c r="C15" s="193"/>
      <c r="D15" s="193"/>
      <c r="E15" s="193"/>
      <c r="F15" s="193"/>
      <c r="G15" s="193"/>
    </row>
    <row r="16" spans="1:26" x14ac:dyDescent="0.25">
      <c r="A16" s="10"/>
      <c r="B16" s="193"/>
      <c r="C16" s="193"/>
      <c r="D16" s="193"/>
      <c r="E16" s="193"/>
      <c r="F16" s="193"/>
      <c r="G16" s="193"/>
    </row>
    <row r="17" spans="1:7" x14ac:dyDescent="0.25">
      <c r="A17" s="10"/>
      <c r="B17" s="193"/>
      <c r="C17" s="193"/>
      <c r="D17" s="193"/>
      <c r="E17" s="193"/>
      <c r="F17" s="193"/>
      <c r="G17" s="193"/>
    </row>
    <row r="18" spans="1:7" x14ac:dyDescent="0.25">
      <c r="A18" s="10"/>
      <c r="B18" s="193"/>
      <c r="C18" s="193"/>
      <c r="D18" s="193"/>
      <c r="E18" s="193"/>
      <c r="F18" s="193"/>
      <c r="G18" s="193"/>
    </row>
    <row r="19" spans="1:7" x14ac:dyDescent="0.25">
      <c r="A19" s="10"/>
      <c r="B19" s="193"/>
      <c r="C19" s="193"/>
      <c r="D19" s="193"/>
      <c r="E19" s="193"/>
      <c r="F19" s="193"/>
      <c r="G19" s="193"/>
    </row>
    <row r="20" spans="1:7" x14ac:dyDescent="0.25">
      <c r="A20" s="10"/>
      <c r="B20" s="193"/>
      <c r="C20" s="193"/>
      <c r="D20" s="193"/>
      <c r="E20" s="193"/>
      <c r="F20" s="193"/>
      <c r="G20" s="193"/>
    </row>
    <row r="21" spans="1:7" x14ac:dyDescent="0.25">
      <c r="A21" s="10"/>
      <c r="B21" s="193"/>
      <c r="C21" s="193"/>
      <c r="D21" s="193"/>
      <c r="E21" s="193"/>
      <c r="F21" s="193"/>
      <c r="G21" s="193"/>
    </row>
    <row r="22" spans="1:7" x14ac:dyDescent="0.25">
      <c r="A22" s="10"/>
      <c r="B22" s="193"/>
      <c r="C22" s="193"/>
      <c r="D22" s="193"/>
      <c r="E22" s="193"/>
      <c r="F22" s="193"/>
      <c r="G22" s="193"/>
    </row>
    <row r="23" spans="1:7" x14ac:dyDescent="0.25">
      <c r="A23" s="10"/>
      <c r="B23" s="193"/>
      <c r="C23" s="193"/>
      <c r="D23" s="193"/>
      <c r="E23" s="193"/>
      <c r="F23" s="193"/>
      <c r="G23" s="193"/>
    </row>
    <row r="24" spans="1:7" x14ac:dyDescent="0.25">
      <c r="A24" s="10"/>
      <c r="B24" s="193"/>
      <c r="C24" s="193"/>
      <c r="D24" s="193"/>
      <c r="E24" s="193"/>
      <c r="F24" s="193"/>
      <c r="G24" s="193"/>
    </row>
    <row r="25" spans="1:7" x14ac:dyDescent="0.25">
      <c r="A25" s="10"/>
      <c r="B25" s="193"/>
      <c r="C25" s="193"/>
      <c r="D25" s="193"/>
      <c r="E25" s="193"/>
      <c r="F25" s="193"/>
      <c r="G25" s="193"/>
    </row>
    <row r="26" spans="1:7" x14ac:dyDescent="0.25">
      <c r="A26" s="10"/>
      <c r="B26" s="193"/>
      <c r="C26" s="193"/>
      <c r="D26" s="193"/>
      <c r="E26" s="193"/>
      <c r="F26" s="193"/>
      <c r="G26" s="193"/>
    </row>
    <row r="27" spans="1:7" x14ac:dyDescent="0.25">
      <c r="A27" s="10"/>
      <c r="B27" s="193"/>
      <c r="C27" s="193"/>
      <c r="D27" s="193"/>
      <c r="E27" s="193"/>
      <c r="F27" s="193"/>
      <c r="G27" s="193"/>
    </row>
    <row r="28" spans="1:7" x14ac:dyDescent="0.25">
      <c r="A28" s="10"/>
      <c r="B28" s="193"/>
      <c r="C28" s="193"/>
      <c r="D28" s="193"/>
      <c r="E28" s="193"/>
      <c r="F28" s="193"/>
      <c r="G28" s="193"/>
    </row>
    <row r="29" spans="1:7" x14ac:dyDescent="0.25">
      <c r="A29" s="10"/>
      <c r="B29" s="193"/>
      <c r="C29" s="193"/>
      <c r="D29" s="193"/>
      <c r="E29" s="193"/>
      <c r="F29" s="193"/>
      <c r="G29" s="193"/>
    </row>
    <row r="30" spans="1:7" x14ac:dyDescent="0.25">
      <c r="A30" s="10"/>
      <c r="B30" s="193"/>
      <c r="C30" s="193"/>
      <c r="D30" s="193"/>
      <c r="E30" s="193"/>
      <c r="F30" s="193"/>
      <c r="G30" s="193"/>
    </row>
    <row r="31" spans="1:7" x14ac:dyDescent="0.25">
      <c r="A31" s="10"/>
      <c r="B31" s="193"/>
      <c r="C31" s="193"/>
      <c r="D31" s="193"/>
      <c r="E31" s="193"/>
      <c r="F31" s="193"/>
      <c r="G31" s="193"/>
    </row>
    <row r="32" spans="1:7" x14ac:dyDescent="0.25">
      <c r="A32" s="10"/>
      <c r="B32" s="193"/>
      <c r="C32" s="193"/>
      <c r="D32" s="193"/>
      <c r="E32" s="193"/>
      <c r="F32" s="193"/>
      <c r="G32" s="193"/>
    </row>
    <row r="33" spans="1:7" x14ac:dyDescent="0.25">
      <c r="A33" s="10"/>
      <c r="B33" s="193"/>
      <c r="C33" s="193"/>
      <c r="D33" s="193"/>
      <c r="E33" s="193"/>
      <c r="F33" s="193"/>
      <c r="G33" s="193"/>
    </row>
    <row r="34" spans="1:7" x14ac:dyDescent="0.25">
      <c r="A34" s="10"/>
      <c r="B34" s="193"/>
      <c r="C34" s="193"/>
      <c r="D34" s="193"/>
      <c r="E34" s="193"/>
      <c r="F34" s="193"/>
      <c r="G34" s="193"/>
    </row>
    <row r="35" spans="1:7" x14ac:dyDescent="0.25">
      <c r="A35" s="1"/>
      <c r="B35" s="141"/>
      <c r="C35" s="141"/>
      <c r="D35" s="141"/>
      <c r="E35" s="141"/>
      <c r="F35" s="141"/>
      <c r="G35" s="141"/>
    </row>
    <row r="36" spans="1:7" x14ac:dyDescent="0.25">
      <c r="A36" s="1"/>
      <c r="B36" s="141"/>
      <c r="C36" s="141"/>
      <c r="D36" s="141"/>
      <c r="E36" s="141"/>
      <c r="F36" s="141"/>
      <c r="G36" s="141"/>
    </row>
    <row r="37" spans="1:7" x14ac:dyDescent="0.25">
      <c r="A37" s="1"/>
      <c r="B37" s="141"/>
      <c r="C37" s="141"/>
      <c r="D37" s="141"/>
      <c r="E37" s="141"/>
      <c r="F37" s="141"/>
      <c r="G37" s="141"/>
    </row>
    <row r="38" spans="1:7" x14ac:dyDescent="0.25">
      <c r="A38" s="1"/>
      <c r="B38" s="141"/>
      <c r="C38" s="141"/>
      <c r="D38" s="141"/>
      <c r="E38" s="141"/>
      <c r="F38" s="141"/>
      <c r="G38" s="141"/>
    </row>
    <row r="39" spans="1:7" x14ac:dyDescent="0.25">
      <c r="A39" s="1"/>
      <c r="B39" s="141"/>
      <c r="C39" s="141"/>
      <c r="D39" s="141"/>
      <c r="E39" s="141"/>
      <c r="F39" s="141"/>
      <c r="G39" s="141"/>
    </row>
    <row r="40" spans="1:7" x14ac:dyDescent="0.25">
      <c r="A40" s="1"/>
      <c r="B40" s="141"/>
      <c r="C40" s="141"/>
      <c r="D40" s="141"/>
      <c r="E40" s="141"/>
      <c r="F40" s="141"/>
      <c r="G40" s="141"/>
    </row>
    <row r="41" spans="1:7" x14ac:dyDescent="0.25">
      <c r="A41" s="1"/>
      <c r="B41" s="141"/>
      <c r="C41" s="141"/>
      <c r="D41" s="141"/>
      <c r="E41" s="141"/>
      <c r="F41" s="141"/>
      <c r="G41" s="141"/>
    </row>
    <row r="42" spans="1:7" x14ac:dyDescent="0.25">
      <c r="A42" s="1"/>
      <c r="B42" s="141"/>
      <c r="C42" s="141"/>
      <c r="D42" s="141"/>
      <c r="E42" s="141"/>
      <c r="F42" s="141"/>
      <c r="G42" s="141"/>
    </row>
    <row r="43" spans="1:7" x14ac:dyDescent="0.25">
      <c r="A43" s="1"/>
      <c r="B43" s="141"/>
      <c r="C43" s="141"/>
      <c r="D43" s="141"/>
      <c r="E43" s="141"/>
      <c r="F43" s="141"/>
      <c r="G43" s="141"/>
    </row>
    <row r="44" spans="1:7" x14ac:dyDescent="0.25">
      <c r="A44" s="1"/>
      <c r="B44" s="141"/>
      <c r="C44" s="141"/>
      <c r="D44" s="141"/>
      <c r="E44" s="141"/>
      <c r="F44" s="141"/>
      <c r="G44" s="141"/>
    </row>
    <row r="45" spans="1:7" x14ac:dyDescent="0.25">
      <c r="A45" s="1"/>
      <c r="B45" s="141"/>
      <c r="C45" s="141"/>
      <c r="D45" s="141"/>
      <c r="E45" s="141"/>
      <c r="F45" s="141"/>
      <c r="G45" s="141"/>
    </row>
    <row r="46" spans="1:7" x14ac:dyDescent="0.25">
      <c r="A46" s="1"/>
      <c r="B46" s="141"/>
      <c r="C46" s="141"/>
      <c r="D46" s="141"/>
      <c r="E46" s="141"/>
      <c r="F46" s="141"/>
      <c r="G46" s="141"/>
    </row>
    <row r="47" spans="1:7" x14ac:dyDescent="0.25">
      <c r="A47" s="1"/>
      <c r="B47" s="141"/>
      <c r="C47" s="141"/>
      <c r="D47" s="141"/>
      <c r="E47" s="141"/>
      <c r="F47" s="141"/>
      <c r="G47" s="141"/>
    </row>
    <row r="48" spans="1:7" x14ac:dyDescent="0.25">
      <c r="A48" s="1"/>
      <c r="B48" s="141"/>
      <c r="C48" s="141"/>
      <c r="D48" s="141"/>
      <c r="E48" s="141"/>
      <c r="F48" s="141"/>
      <c r="G48" s="141"/>
    </row>
    <row r="49" spans="1:7" x14ac:dyDescent="0.25">
      <c r="A49" s="1"/>
      <c r="B49" s="141"/>
      <c r="C49" s="141"/>
      <c r="D49" s="141"/>
      <c r="E49" s="141"/>
      <c r="F49" s="141"/>
      <c r="G49" s="141"/>
    </row>
    <row r="50" spans="1:7" x14ac:dyDescent="0.25">
      <c r="A50" s="1"/>
      <c r="B50" s="141"/>
      <c r="C50" s="141"/>
      <c r="D50" s="141"/>
      <c r="E50" s="141"/>
      <c r="F50" s="141"/>
      <c r="G50" s="141"/>
    </row>
    <row r="51" spans="1:7" x14ac:dyDescent="0.25">
      <c r="B51" s="191"/>
      <c r="C51" s="191"/>
      <c r="D51" s="191"/>
      <c r="E51" s="191"/>
      <c r="F51" s="191"/>
      <c r="G51" s="191"/>
    </row>
    <row r="52" spans="1:7" x14ac:dyDescent="0.25">
      <c r="B52" s="191"/>
      <c r="C52" s="191"/>
      <c r="D52" s="191"/>
      <c r="E52" s="191"/>
      <c r="F52" s="191"/>
      <c r="G52" s="191"/>
    </row>
    <row r="53" spans="1:7" x14ac:dyDescent="0.25">
      <c r="B53" s="191"/>
      <c r="C53" s="191"/>
      <c r="D53" s="191"/>
      <c r="E53" s="191"/>
      <c r="F53" s="191"/>
      <c r="G53" s="191"/>
    </row>
    <row r="54" spans="1:7" x14ac:dyDescent="0.25">
      <c r="B54" s="191"/>
      <c r="C54" s="191"/>
      <c r="D54" s="191"/>
      <c r="E54" s="191"/>
      <c r="F54" s="191"/>
      <c r="G54" s="191"/>
    </row>
    <row r="55" spans="1:7" x14ac:dyDescent="0.25">
      <c r="B55" s="191"/>
      <c r="C55" s="191"/>
      <c r="D55" s="191"/>
      <c r="E55" s="191"/>
      <c r="F55" s="191"/>
      <c r="G55" s="191"/>
    </row>
    <row r="56" spans="1:7" x14ac:dyDescent="0.25">
      <c r="B56" s="191"/>
      <c r="C56" s="191"/>
      <c r="D56" s="191"/>
      <c r="E56" s="191"/>
      <c r="F56" s="191"/>
      <c r="G56" s="191"/>
    </row>
    <row r="57" spans="1:7" x14ac:dyDescent="0.25">
      <c r="B57" s="191"/>
      <c r="C57" s="191"/>
      <c r="D57" s="191"/>
      <c r="E57" s="191"/>
      <c r="F57" s="191"/>
      <c r="G57" s="191"/>
    </row>
    <row r="58" spans="1:7" x14ac:dyDescent="0.25">
      <c r="B58" s="191"/>
      <c r="C58" s="191"/>
      <c r="D58" s="191"/>
      <c r="E58" s="191"/>
      <c r="F58" s="191"/>
      <c r="G58" s="191"/>
    </row>
    <row r="59" spans="1:7" x14ac:dyDescent="0.25">
      <c r="B59" s="191"/>
      <c r="C59" s="191"/>
      <c r="D59" s="191"/>
      <c r="E59" s="191"/>
      <c r="F59" s="191"/>
      <c r="G59" s="191"/>
    </row>
    <row r="60" spans="1:7" x14ac:dyDescent="0.25">
      <c r="B60" s="191"/>
      <c r="C60" s="191"/>
      <c r="D60" s="191"/>
      <c r="E60" s="191"/>
      <c r="F60" s="191"/>
      <c r="G60" s="191"/>
    </row>
    <row r="61" spans="1:7" x14ac:dyDescent="0.25">
      <c r="B61" s="191"/>
      <c r="C61" s="191"/>
      <c r="D61" s="191"/>
      <c r="E61" s="191"/>
      <c r="F61" s="191"/>
      <c r="G61" s="191"/>
    </row>
    <row r="62" spans="1:7" x14ac:dyDescent="0.25">
      <c r="B62" s="191"/>
      <c r="C62" s="191"/>
      <c r="D62" s="191"/>
      <c r="E62" s="191"/>
      <c r="F62" s="191"/>
      <c r="G62" s="191"/>
    </row>
    <row r="63" spans="1:7" x14ac:dyDescent="0.25">
      <c r="B63" s="191"/>
      <c r="C63" s="191"/>
      <c r="D63" s="191"/>
      <c r="E63" s="191"/>
      <c r="F63" s="191"/>
      <c r="G63" s="191"/>
    </row>
    <row r="64" spans="1:7" x14ac:dyDescent="0.25">
      <c r="B64" s="191"/>
      <c r="C64" s="191"/>
      <c r="D64" s="191"/>
      <c r="E64" s="191"/>
      <c r="F64" s="191"/>
      <c r="G64" s="191"/>
    </row>
    <row r="65" spans="2:7" x14ac:dyDescent="0.25">
      <c r="B65" s="191"/>
      <c r="C65" s="191"/>
      <c r="D65" s="191"/>
      <c r="E65" s="191"/>
      <c r="F65" s="191"/>
      <c r="G65" s="191"/>
    </row>
    <row r="66" spans="2:7" x14ac:dyDescent="0.25">
      <c r="B66" s="191"/>
      <c r="C66" s="191"/>
      <c r="D66" s="191"/>
      <c r="E66" s="191"/>
      <c r="F66" s="191"/>
      <c r="G66" s="191"/>
    </row>
    <row r="67" spans="2:7" x14ac:dyDescent="0.25">
      <c r="B67" s="191"/>
      <c r="C67" s="191"/>
      <c r="D67" s="191"/>
      <c r="E67" s="191"/>
      <c r="F67" s="191"/>
      <c r="G67" s="191"/>
    </row>
    <row r="68" spans="2:7" x14ac:dyDescent="0.25">
      <c r="B68" s="191"/>
      <c r="C68" s="191"/>
      <c r="D68" s="191"/>
      <c r="E68" s="191"/>
      <c r="F68" s="191"/>
      <c r="G68" s="191"/>
    </row>
    <row r="69" spans="2:7" x14ac:dyDescent="0.25">
      <c r="B69" s="191"/>
      <c r="C69" s="191"/>
      <c r="D69" s="191"/>
      <c r="E69" s="191"/>
      <c r="F69" s="191"/>
      <c r="G69" s="191"/>
    </row>
    <row r="70" spans="2:7" x14ac:dyDescent="0.25">
      <c r="B70" s="191"/>
      <c r="C70" s="191"/>
      <c r="D70" s="191"/>
      <c r="E70" s="191"/>
      <c r="F70" s="191"/>
      <c r="G70" s="191"/>
    </row>
    <row r="71" spans="2:7" x14ac:dyDescent="0.25">
      <c r="B71" s="191"/>
      <c r="C71" s="191"/>
      <c r="D71" s="191"/>
      <c r="E71" s="191"/>
      <c r="F71" s="191"/>
      <c r="G71" s="191"/>
    </row>
    <row r="72" spans="2:7" x14ac:dyDescent="0.25">
      <c r="B72" s="191"/>
      <c r="C72" s="191"/>
      <c r="D72" s="191"/>
      <c r="E72" s="191"/>
      <c r="F72" s="191"/>
      <c r="G72" s="191"/>
    </row>
    <row r="73" spans="2:7" x14ac:dyDescent="0.25">
      <c r="B73" s="191"/>
      <c r="C73" s="191"/>
      <c r="D73" s="191"/>
      <c r="E73" s="191"/>
      <c r="F73" s="191"/>
      <c r="G73" s="191"/>
    </row>
    <row r="74" spans="2:7" x14ac:dyDescent="0.25">
      <c r="B74" s="191"/>
      <c r="C74" s="191"/>
      <c r="D74" s="191"/>
      <c r="E74" s="191"/>
      <c r="F74" s="191"/>
      <c r="G74" s="191"/>
    </row>
    <row r="75" spans="2:7" x14ac:dyDescent="0.25">
      <c r="B75" s="191"/>
      <c r="C75" s="191"/>
      <c r="D75" s="191"/>
      <c r="E75" s="191"/>
      <c r="F75" s="191"/>
      <c r="G75" s="191"/>
    </row>
    <row r="76" spans="2:7" x14ac:dyDescent="0.25">
      <c r="B76" s="191"/>
      <c r="C76" s="191"/>
      <c r="D76" s="191"/>
      <c r="E76" s="191"/>
      <c r="F76" s="191"/>
      <c r="G76" s="191"/>
    </row>
    <row r="77" spans="2:7" x14ac:dyDescent="0.25">
      <c r="B77" s="191"/>
      <c r="C77" s="191"/>
      <c r="D77" s="191"/>
      <c r="E77" s="191"/>
      <c r="F77" s="191"/>
      <c r="G77" s="191"/>
    </row>
    <row r="78" spans="2:7" x14ac:dyDescent="0.25">
      <c r="B78" s="191"/>
      <c r="C78" s="191"/>
      <c r="D78" s="191"/>
      <c r="E78" s="191"/>
      <c r="F78" s="191"/>
      <c r="G78" s="191"/>
    </row>
    <row r="79" spans="2:7" x14ac:dyDescent="0.25">
      <c r="B79" s="191"/>
      <c r="C79" s="191"/>
      <c r="D79" s="191"/>
      <c r="E79" s="191"/>
      <c r="F79" s="191"/>
      <c r="G79" s="191"/>
    </row>
    <row r="80" spans="2:7" x14ac:dyDescent="0.25">
      <c r="B80" s="191"/>
      <c r="C80" s="191"/>
      <c r="D80" s="191"/>
      <c r="E80" s="191"/>
      <c r="F80" s="191"/>
      <c r="G80" s="191"/>
    </row>
    <row r="81" spans="2:7" x14ac:dyDescent="0.25">
      <c r="B81" s="191"/>
      <c r="C81" s="191"/>
      <c r="D81" s="191"/>
      <c r="E81" s="191"/>
      <c r="F81" s="191"/>
      <c r="G81" s="191"/>
    </row>
    <row r="82" spans="2:7" x14ac:dyDescent="0.25">
      <c r="B82" s="191"/>
      <c r="C82" s="191"/>
      <c r="D82" s="191"/>
      <c r="E82" s="191"/>
      <c r="F82" s="191"/>
      <c r="G82" s="191"/>
    </row>
    <row r="83" spans="2:7" x14ac:dyDescent="0.25">
      <c r="B83" s="191"/>
      <c r="C83" s="191"/>
      <c r="D83" s="191"/>
      <c r="E83" s="191"/>
      <c r="F83" s="191"/>
      <c r="G83" s="191"/>
    </row>
    <row r="84" spans="2:7" x14ac:dyDescent="0.25">
      <c r="B84" s="191"/>
      <c r="C84" s="191"/>
      <c r="D84" s="191"/>
      <c r="E84" s="191"/>
      <c r="F84" s="191"/>
      <c r="G84" s="191"/>
    </row>
    <row r="85" spans="2:7" x14ac:dyDescent="0.25">
      <c r="B85" s="191"/>
      <c r="C85" s="191"/>
      <c r="D85" s="191"/>
      <c r="E85" s="191"/>
      <c r="F85" s="191"/>
      <c r="G85" s="191"/>
    </row>
    <row r="86" spans="2:7" x14ac:dyDescent="0.25">
      <c r="B86" s="191"/>
      <c r="C86" s="191"/>
      <c r="D86" s="191"/>
      <c r="E86" s="191"/>
      <c r="F86" s="191"/>
      <c r="G86" s="191"/>
    </row>
    <row r="87" spans="2:7" x14ac:dyDescent="0.25">
      <c r="B87" s="191"/>
      <c r="C87" s="191"/>
      <c r="D87" s="191"/>
      <c r="E87" s="191"/>
      <c r="F87" s="191"/>
      <c r="G87" s="191"/>
    </row>
    <row r="88" spans="2:7" x14ac:dyDescent="0.25">
      <c r="B88" s="191"/>
      <c r="C88" s="191"/>
      <c r="D88" s="191"/>
      <c r="E88" s="191"/>
      <c r="F88" s="191"/>
      <c r="G88" s="191"/>
    </row>
    <row r="89" spans="2:7" x14ac:dyDescent="0.25">
      <c r="B89" s="191"/>
      <c r="C89" s="191"/>
      <c r="D89" s="191"/>
      <c r="E89" s="191"/>
      <c r="F89" s="191"/>
      <c r="G89" s="191"/>
    </row>
    <row r="90" spans="2:7" x14ac:dyDescent="0.25">
      <c r="B90" s="191"/>
      <c r="C90" s="191"/>
      <c r="D90" s="191"/>
      <c r="E90" s="191"/>
      <c r="F90" s="191"/>
      <c r="G90" s="191"/>
    </row>
    <row r="91" spans="2:7" x14ac:dyDescent="0.25">
      <c r="B91" s="191"/>
      <c r="C91" s="191"/>
      <c r="D91" s="191"/>
      <c r="E91" s="191"/>
      <c r="F91" s="191"/>
      <c r="G91" s="191"/>
    </row>
    <row r="92" spans="2:7" x14ac:dyDescent="0.25">
      <c r="B92" s="191"/>
      <c r="C92" s="191"/>
      <c r="D92" s="191"/>
      <c r="E92" s="191"/>
      <c r="F92" s="191"/>
      <c r="G92" s="191"/>
    </row>
    <row r="93" spans="2:7" x14ac:dyDescent="0.25">
      <c r="B93" s="191"/>
      <c r="C93" s="191"/>
      <c r="D93" s="191"/>
      <c r="E93" s="191"/>
      <c r="F93" s="191"/>
      <c r="G93" s="191"/>
    </row>
    <row r="94" spans="2:7" x14ac:dyDescent="0.25">
      <c r="B94" s="191"/>
      <c r="C94" s="191"/>
      <c r="D94" s="191"/>
      <c r="E94" s="191"/>
      <c r="F94" s="191"/>
      <c r="G94" s="191"/>
    </row>
    <row r="95" spans="2:7" x14ac:dyDescent="0.25">
      <c r="B95" s="191"/>
      <c r="C95" s="191"/>
      <c r="D95" s="191"/>
      <c r="E95" s="191"/>
      <c r="F95" s="191"/>
      <c r="G95" s="191"/>
    </row>
    <row r="96" spans="2:7" x14ac:dyDescent="0.25">
      <c r="B96" s="191"/>
      <c r="C96" s="191"/>
      <c r="D96" s="191"/>
      <c r="E96" s="191"/>
      <c r="F96" s="191"/>
      <c r="G96" s="191"/>
    </row>
    <row r="97" spans="2:7" x14ac:dyDescent="0.25">
      <c r="B97" s="191"/>
      <c r="C97" s="191"/>
      <c r="D97" s="191"/>
      <c r="E97" s="191"/>
      <c r="F97" s="191"/>
      <c r="G97" s="191"/>
    </row>
    <row r="98" spans="2:7" x14ac:dyDescent="0.25">
      <c r="B98" s="191"/>
      <c r="C98" s="191"/>
      <c r="D98" s="191"/>
      <c r="E98" s="191"/>
      <c r="F98" s="191"/>
      <c r="G98" s="191"/>
    </row>
    <row r="99" spans="2:7" x14ac:dyDescent="0.25">
      <c r="B99" s="191"/>
      <c r="C99" s="191"/>
      <c r="D99" s="191"/>
      <c r="E99" s="191"/>
      <c r="F99" s="191"/>
      <c r="G99" s="191"/>
    </row>
    <row r="100" spans="2:7" x14ac:dyDescent="0.25">
      <c r="B100" s="191"/>
      <c r="C100" s="191"/>
      <c r="D100" s="191"/>
      <c r="E100" s="191"/>
      <c r="F100" s="191"/>
      <c r="G100" s="191"/>
    </row>
    <row r="101" spans="2:7" x14ac:dyDescent="0.25">
      <c r="B101" s="191"/>
      <c r="C101" s="191"/>
      <c r="D101" s="191"/>
      <c r="E101" s="191"/>
      <c r="F101" s="191"/>
      <c r="G101" s="191"/>
    </row>
    <row r="102" spans="2:7" x14ac:dyDescent="0.25">
      <c r="B102" s="191"/>
      <c r="C102" s="191"/>
      <c r="D102" s="191"/>
      <c r="E102" s="191"/>
      <c r="F102" s="191"/>
      <c r="G102" s="191"/>
    </row>
    <row r="103" spans="2:7" x14ac:dyDescent="0.25">
      <c r="B103" s="191"/>
      <c r="C103" s="191"/>
      <c r="D103" s="191"/>
      <c r="E103" s="191"/>
      <c r="F103" s="191"/>
      <c r="G103" s="191"/>
    </row>
    <row r="104" spans="2:7" x14ac:dyDescent="0.25">
      <c r="B104" s="191"/>
      <c r="C104" s="191"/>
      <c r="D104" s="191"/>
      <c r="E104" s="191"/>
      <c r="F104" s="191"/>
      <c r="G104" s="191"/>
    </row>
  </sheetData>
  <mergeCells count="1">
    <mergeCell ref="A3:E4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abSelected="1"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186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04" t="s">
        <v>187</v>
      </c>
      <c r="C2" s="205"/>
      <c r="D2" s="205"/>
      <c r="E2" s="205"/>
      <c r="F2" s="205"/>
      <c r="G2" s="205"/>
      <c r="H2" s="205"/>
      <c r="I2" s="205"/>
      <c r="J2" s="206"/>
    </row>
    <row r="3" spans="1:23" ht="18" customHeight="1" x14ac:dyDescent="0.25">
      <c r="A3" s="12"/>
      <c r="B3" s="22"/>
      <c r="C3" s="19"/>
      <c r="D3" s="16"/>
      <c r="E3" s="16"/>
      <c r="F3" s="16"/>
      <c r="G3" s="16"/>
      <c r="H3" s="16"/>
      <c r="I3" s="36" t="s">
        <v>14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16</v>
      </c>
      <c r="J4" s="29"/>
    </row>
    <row r="5" spans="1:23" ht="18" customHeight="1" thickBot="1" x14ac:dyDescent="0.3">
      <c r="A5" s="12"/>
      <c r="B5" s="37" t="s">
        <v>17</v>
      </c>
      <c r="C5" s="19"/>
      <c r="D5" s="16"/>
      <c r="E5" s="16"/>
      <c r="F5" s="38" t="s">
        <v>18</v>
      </c>
      <c r="G5" s="16"/>
      <c r="H5" s="16"/>
      <c r="I5" s="36" t="s">
        <v>19</v>
      </c>
      <c r="J5" s="39" t="s">
        <v>20</v>
      </c>
    </row>
    <row r="6" spans="1:23" ht="20.100000000000001" customHeight="1" thickTop="1" x14ac:dyDescent="0.25">
      <c r="A6" s="12"/>
      <c r="B6" s="207" t="s">
        <v>21</v>
      </c>
      <c r="C6" s="208"/>
      <c r="D6" s="208"/>
      <c r="E6" s="208"/>
      <c r="F6" s="208"/>
      <c r="G6" s="208"/>
      <c r="H6" s="208"/>
      <c r="I6" s="208"/>
      <c r="J6" s="209"/>
    </row>
    <row r="7" spans="1:23" ht="18" customHeight="1" x14ac:dyDescent="0.25">
      <c r="A7" s="12"/>
      <c r="B7" s="48" t="s">
        <v>24</v>
      </c>
      <c r="C7" s="41"/>
      <c r="D7" s="17"/>
      <c r="E7" s="17"/>
      <c r="F7" s="17"/>
      <c r="G7" s="49" t="s">
        <v>25</v>
      </c>
      <c r="H7" s="17"/>
      <c r="I7" s="27"/>
      <c r="J7" s="42"/>
    </row>
    <row r="8" spans="1:23" ht="20.100000000000001" customHeight="1" x14ac:dyDescent="0.25">
      <c r="A8" s="12"/>
      <c r="B8" s="210" t="s">
        <v>22</v>
      </c>
      <c r="C8" s="211"/>
      <c r="D8" s="211"/>
      <c r="E8" s="211"/>
      <c r="F8" s="211"/>
      <c r="G8" s="211"/>
      <c r="H8" s="211"/>
      <c r="I8" s="211"/>
      <c r="J8" s="212"/>
    </row>
    <row r="9" spans="1:23" ht="18" customHeight="1" x14ac:dyDescent="0.25">
      <c r="A9" s="12"/>
      <c r="B9" s="37" t="s">
        <v>24</v>
      </c>
      <c r="C9" s="19"/>
      <c r="D9" s="16"/>
      <c r="E9" s="16"/>
      <c r="F9" s="16"/>
      <c r="G9" s="38" t="s">
        <v>25</v>
      </c>
      <c r="H9" s="16"/>
      <c r="I9" s="26"/>
      <c r="J9" s="29"/>
    </row>
    <row r="10" spans="1:23" ht="20.100000000000001" customHeight="1" x14ac:dyDescent="0.25">
      <c r="A10" s="12"/>
      <c r="B10" s="210" t="s">
        <v>23</v>
      </c>
      <c r="C10" s="211"/>
      <c r="D10" s="211"/>
      <c r="E10" s="211"/>
      <c r="F10" s="211"/>
      <c r="G10" s="211"/>
      <c r="H10" s="211"/>
      <c r="I10" s="211"/>
      <c r="J10" s="212"/>
    </row>
    <row r="11" spans="1:23" ht="18" customHeight="1" thickBot="1" x14ac:dyDescent="0.3">
      <c r="A11" s="12"/>
      <c r="B11" s="37" t="s">
        <v>24</v>
      </c>
      <c r="C11" s="19"/>
      <c r="D11" s="16"/>
      <c r="E11" s="16"/>
      <c r="F11" s="16"/>
      <c r="G11" s="38" t="s">
        <v>25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 x14ac:dyDescent="0.3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 x14ac:dyDescent="0.25">
      <c r="A15" s="12"/>
      <c r="B15" s="82" t="s">
        <v>26</v>
      </c>
      <c r="C15" s="83" t="s">
        <v>5</v>
      </c>
      <c r="D15" s="83" t="s">
        <v>55</v>
      </c>
      <c r="E15" s="84" t="s">
        <v>56</v>
      </c>
      <c r="F15" s="98" t="s">
        <v>57</v>
      </c>
      <c r="G15" s="50" t="s">
        <v>32</v>
      </c>
      <c r="H15" s="53" t="s">
        <v>33</v>
      </c>
      <c r="I15" s="97"/>
      <c r="J15" s="47"/>
    </row>
    <row r="16" spans="1:23" ht="18" customHeight="1" x14ac:dyDescent="0.25">
      <c r="A16" s="12"/>
      <c r="B16" s="85">
        <v>1</v>
      </c>
      <c r="C16" s="86" t="s">
        <v>27</v>
      </c>
      <c r="D16" s="87">
        <f>'Kryci_list 6777'!D16+'Kryci_list 6778'!D16</f>
        <v>0</v>
      </c>
      <c r="E16" s="88">
        <f>'Kryci_list 6777'!E16+'Kryci_list 6778'!E16</f>
        <v>0</v>
      </c>
      <c r="F16" s="99">
        <f>'Kryci_list 6777'!F16+'Kryci_list 6778'!F16</f>
        <v>0</v>
      </c>
      <c r="G16" s="51">
        <v>6</v>
      </c>
      <c r="H16" s="108" t="s">
        <v>34</v>
      </c>
      <c r="I16" s="119"/>
      <c r="J16" s="111">
        <f>Rekapitulácia!F9</f>
        <v>0</v>
      </c>
    </row>
    <row r="17" spans="1:10" ht="18" customHeight="1" x14ac:dyDescent="0.25">
      <c r="A17" s="12"/>
      <c r="B17" s="58">
        <v>2</v>
      </c>
      <c r="C17" s="62" t="s">
        <v>28</v>
      </c>
      <c r="D17" s="68">
        <f>'Kryci_list 6777'!D17+'Kryci_list 6778'!D17</f>
        <v>0</v>
      </c>
      <c r="E17" s="66">
        <f>'Kryci_list 6777'!E17+'Kryci_list 6778'!E17</f>
        <v>0</v>
      </c>
      <c r="F17" s="71">
        <f>'Kryci_list 6777'!F17+'Kryci_list 6778'!F17</f>
        <v>0</v>
      </c>
      <c r="G17" s="52">
        <v>7</v>
      </c>
      <c r="H17" s="109" t="s">
        <v>35</v>
      </c>
      <c r="I17" s="119"/>
      <c r="J17" s="112">
        <f>Rekapitulácia!E9</f>
        <v>0</v>
      </c>
    </row>
    <row r="18" spans="1:10" ht="18" customHeight="1" x14ac:dyDescent="0.25">
      <c r="A18" s="12"/>
      <c r="B18" s="59">
        <v>3</v>
      </c>
      <c r="C18" s="63" t="s">
        <v>29</v>
      </c>
      <c r="D18" s="69">
        <f>'Kryci_list 6777'!D18+'Kryci_list 6778'!D18</f>
        <v>0</v>
      </c>
      <c r="E18" s="67">
        <f>'Kryci_list 6777'!E18+'Kryci_list 6778'!E18</f>
        <v>0</v>
      </c>
      <c r="F18" s="72">
        <f>'Kryci_list 6777'!F18+'Kryci_list 6778'!F18</f>
        <v>0</v>
      </c>
      <c r="G18" s="52">
        <v>8</v>
      </c>
      <c r="H18" s="109" t="s">
        <v>36</v>
      </c>
      <c r="I18" s="119"/>
      <c r="J18" s="112">
        <f>Rekapitulácia!D9</f>
        <v>0</v>
      </c>
    </row>
    <row r="19" spans="1:10" ht="18" customHeight="1" x14ac:dyDescent="0.25">
      <c r="A19" s="12"/>
      <c r="B19" s="59">
        <v>4</v>
      </c>
      <c r="C19" s="63" t="s">
        <v>30</v>
      </c>
      <c r="D19" s="69">
        <f>'Kryci_list 6777'!D19+'Kryci_list 6778'!D19</f>
        <v>0</v>
      </c>
      <c r="E19" s="67">
        <f>'Kryci_list 6777'!E19+'Kryci_list 6778'!E19</f>
        <v>0</v>
      </c>
      <c r="F19" s="72">
        <f>'Kryci_list 6777'!F19+'Kryci_list 6778'!F19</f>
        <v>0</v>
      </c>
      <c r="G19" s="52">
        <v>9</v>
      </c>
      <c r="H19" s="117"/>
      <c r="I19" s="119"/>
      <c r="J19" s="118"/>
    </row>
    <row r="20" spans="1:10" ht="18" customHeight="1" thickBot="1" x14ac:dyDescent="0.3">
      <c r="A20" s="12"/>
      <c r="B20" s="59">
        <v>5</v>
      </c>
      <c r="C20" s="64" t="s">
        <v>31</v>
      </c>
      <c r="D20" s="70"/>
      <c r="E20" s="92"/>
      <c r="F20" s="100">
        <f>SUM(F16:F19)</f>
        <v>0</v>
      </c>
      <c r="G20" s="52">
        <v>10</v>
      </c>
      <c r="H20" s="109" t="s">
        <v>31</v>
      </c>
      <c r="I20" s="121"/>
      <c r="J20" s="91">
        <f>SUM(J16:J19)</f>
        <v>0</v>
      </c>
    </row>
    <row r="21" spans="1:10" ht="18" customHeight="1" thickTop="1" x14ac:dyDescent="0.25">
      <c r="A21" s="12"/>
      <c r="B21" s="56" t="s">
        <v>44</v>
      </c>
      <c r="C21" s="60" t="s">
        <v>45</v>
      </c>
      <c r="D21" s="65"/>
      <c r="E21" s="18"/>
      <c r="F21" s="90"/>
      <c r="G21" s="56" t="s">
        <v>51</v>
      </c>
      <c r="H21" s="53" t="s">
        <v>45</v>
      </c>
      <c r="I21" s="27"/>
      <c r="J21" s="122"/>
    </row>
    <row r="22" spans="1:10" ht="18" customHeight="1" x14ac:dyDescent="0.25">
      <c r="A22" s="12"/>
      <c r="B22" s="51">
        <v>11</v>
      </c>
      <c r="C22" s="54" t="s">
        <v>46</v>
      </c>
      <c r="D22" s="78"/>
      <c r="E22" s="81"/>
      <c r="F22" s="71">
        <f>'Kryci_list 6777'!F22+'Kryci_list 6778'!F22</f>
        <v>0</v>
      </c>
      <c r="G22" s="51">
        <v>16</v>
      </c>
      <c r="H22" s="108" t="s">
        <v>52</v>
      </c>
      <c r="I22" s="119"/>
      <c r="J22" s="111">
        <f>'Kryci_list 6777'!J22+'Kryci_list 6778'!J22</f>
        <v>0</v>
      </c>
    </row>
    <row r="23" spans="1:10" ht="18" customHeight="1" x14ac:dyDescent="0.25">
      <c r="A23" s="12"/>
      <c r="B23" s="52">
        <v>12</v>
      </c>
      <c r="C23" s="55" t="s">
        <v>47</v>
      </c>
      <c r="D23" s="57"/>
      <c r="E23" s="81"/>
      <c r="F23" s="72">
        <f>'Kryci_list 6777'!F23+'Kryci_list 6778'!F23</f>
        <v>0</v>
      </c>
      <c r="G23" s="52">
        <v>17</v>
      </c>
      <c r="H23" s="109" t="s">
        <v>53</v>
      </c>
      <c r="I23" s="119"/>
      <c r="J23" s="112">
        <f>'Kryci_list 6777'!J23+'Kryci_list 6778'!J23</f>
        <v>0</v>
      </c>
    </row>
    <row r="24" spans="1:10" ht="18" customHeight="1" x14ac:dyDescent="0.25">
      <c r="A24" s="12"/>
      <c r="B24" s="52">
        <v>13</v>
      </c>
      <c r="C24" s="55" t="s">
        <v>48</v>
      </c>
      <c r="D24" s="57"/>
      <c r="E24" s="81"/>
      <c r="F24" s="72">
        <f>'Kryci_list 6777'!F24+'Kryci_list 6778'!F24</f>
        <v>0</v>
      </c>
      <c r="G24" s="52">
        <v>18</v>
      </c>
      <c r="H24" s="109" t="s">
        <v>54</v>
      </c>
      <c r="I24" s="119"/>
      <c r="J24" s="112">
        <f>'Kryci_list 6777'!J24+'Kryci_list 6778'!J24</f>
        <v>0</v>
      </c>
    </row>
    <row r="25" spans="1:10" ht="18" customHeight="1" x14ac:dyDescent="0.25">
      <c r="A25" s="12"/>
      <c r="B25" s="52">
        <v>14</v>
      </c>
      <c r="C25" s="19"/>
      <c r="D25" s="57"/>
      <c r="E25" s="81"/>
      <c r="F25" s="79"/>
      <c r="G25" s="52">
        <v>19</v>
      </c>
      <c r="H25" s="117"/>
      <c r="I25" s="119"/>
      <c r="J25" s="112"/>
    </row>
    <row r="26" spans="1:10" ht="18" customHeight="1" thickBot="1" x14ac:dyDescent="0.3">
      <c r="A26" s="12"/>
      <c r="B26" s="52">
        <v>15</v>
      </c>
      <c r="C26" s="55"/>
      <c r="D26" s="57"/>
      <c r="E26" s="57"/>
      <c r="F26" s="101"/>
      <c r="G26" s="52">
        <v>20</v>
      </c>
      <c r="H26" s="109" t="s">
        <v>31</v>
      </c>
      <c r="I26" s="121"/>
      <c r="J26" s="91">
        <f>SUM(J22:J25)+SUM(F22:F25)</f>
        <v>0</v>
      </c>
    </row>
    <row r="27" spans="1:10" ht="18" customHeight="1" thickTop="1" x14ac:dyDescent="0.25">
      <c r="A27" s="12"/>
      <c r="B27" s="93"/>
      <c r="C27" s="133" t="s">
        <v>60</v>
      </c>
      <c r="D27" s="126"/>
      <c r="E27" s="94"/>
      <c r="F27" s="28"/>
      <c r="G27" s="102" t="s">
        <v>37</v>
      </c>
      <c r="H27" s="96" t="s">
        <v>38</v>
      </c>
      <c r="I27" s="27"/>
      <c r="J27" s="30"/>
    </row>
    <row r="28" spans="1:10" ht="18" customHeight="1" x14ac:dyDescent="0.25">
      <c r="A28" s="12"/>
      <c r="B28" s="25"/>
      <c r="C28" s="124"/>
      <c r="D28" s="127"/>
      <c r="E28" s="21"/>
      <c r="F28" s="12"/>
      <c r="G28" s="103">
        <v>21</v>
      </c>
      <c r="H28" s="107" t="s">
        <v>39</v>
      </c>
      <c r="I28" s="114"/>
      <c r="J28" s="89">
        <f>F20+J20+F26+J26</f>
        <v>0</v>
      </c>
    </row>
    <row r="29" spans="1:10" ht="18" customHeight="1" x14ac:dyDescent="0.25">
      <c r="A29" s="12"/>
      <c r="B29" s="73"/>
      <c r="C29" s="125"/>
      <c r="D29" s="128"/>
      <c r="E29" s="21"/>
      <c r="F29" s="12"/>
      <c r="G29" s="51">
        <v>22</v>
      </c>
      <c r="H29" s="108" t="s">
        <v>40</v>
      </c>
      <c r="I29" s="115">
        <f>Rekapitulácia!B10</f>
        <v>0</v>
      </c>
      <c r="J29" s="111">
        <f>ROUND(((ROUND(I29,2)*20)/100),2)*1</f>
        <v>0</v>
      </c>
    </row>
    <row r="30" spans="1:10" ht="18" customHeight="1" x14ac:dyDescent="0.25">
      <c r="A30" s="12"/>
      <c r="B30" s="22"/>
      <c r="C30" s="117"/>
      <c r="D30" s="119"/>
      <c r="E30" s="21"/>
      <c r="F30" s="12"/>
      <c r="G30" s="52">
        <v>23</v>
      </c>
      <c r="H30" s="109" t="s">
        <v>41</v>
      </c>
      <c r="I30" s="80">
        <f>Rekapitulácia!B11</f>
        <v>0</v>
      </c>
      <c r="J30" s="112">
        <f>ROUND(((ROUND(I30,2)*0)/100),2)</f>
        <v>0</v>
      </c>
    </row>
    <row r="31" spans="1:10" ht="18" customHeight="1" x14ac:dyDescent="0.25">
      <c r="A31" s="12"/>
      <c r="B31" s="23"/>
      <c r="C31" s="129"/>
      <c r="D31" s="130"/>
      <c r="E31" s="21"/>
      <c r="F31" s="12"/>
      <c r="G31" s="52">
        <v>24</v>
      </c>
      <c r="H31" s="109" t="s">
        <v>42</v>
      </c>
      <c r="I31" s="26"/>
      <c r="J31" s="202">
        <f>SUM(J28:J30)</f>
        <v>0</v>
      </c>
    </row>
    <row r="32" spans="1:10" ht="18" customHeight="1" thickBot="1" x14ac:dyDescent="0.3">
      <c r="A32" s="12"/>
      <c r="B32" s="40"/>
      <c r="C32" s="110"/>
      <c r="D32" s="116"/>
      <c r="E32" s="74"/>
      <c r="F32" s="75"/>
      <c r="G32" s="198" t="s">
        <v>43</v>
      </c>
      <c r="H32" s="199"/>
      <c r="I32" s="200"/>
      <c r="J32" s="201"/>
    </row>
    <row r="33" spans="1:10" ht="18" customHeight="1" thickTop="1" x14ac:dyDescent="0.25">
      <c r="A33" s="12"/>
      <c r="B33" s="93"/>
      <c r="C33" s="94"/>
      <c r="D33" s="131" t="s">
        <v>58</v>
      </c>
      <c r="E33" s="77"/>
      <c r="F33" s="77"/>
      <c r="G33" s="15"/>
      <c r="H33" s="131" t="s">
        <v>59</v>
      </c>
      <c r="I33" s="28"/>
      <c r="J33" s="31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73"/>
      <c r="C40" s="74"/>
      <c r="D40" s="13"/>
      <c r="E40" s="13"/>
      <c r="F40" s="13"/>
      <c r="G40" s="13"/>
      <c r="H40" s="13"/>
      <c r="I40" s="75"/>
      <c r="J40" s="76"/>
    </row>
    <row r="41" spans="1:10" ht="15.75" thickTop="1" x14ac:dyDescent="0.25">
      <c r="A41" s="12"/>
      <c r="B41" s="77"/>
      <c r="C41" s="77"/>
      <c r="D41" s="77"/>
      <c r="E41" s="77"/>
      <c r="F41" s="77"/>
      <c r="G41" s="77"/>
      <c r="H41" s="77"/>
      <c r="I41" s="77"/>
      <c r="J41" s="7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13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3" t="s">
        <v>187</v>
      </c>
      <c r="C2" s="214"/>
      <c r="D2" s="214"/>
      <c r="E2" s="214"/>
      <c r="F2" s="214"/>
      <c r="G2" s="214"/>
      <c r="H2" s="214"/>
      <c r="I2" s="214"/>
      <c r="J2" s="215"/>
    </row>
    <row r="3" spans="1:23" ht="18" customHeight="1" x14ac:dyDescent="0.25">
      <c r="A3" s="12"/>
      <c r="B3" s="33" t="s">
        <v>15</v>
      </c>
      <c r="C3" s="34"/>
      <c r="D3" s="35"/>
      <c r="E3" s="35"/>
      <c r="F3" s="35"/>
      <c r="G3" s="16"/>
      <c r="H3" s="16"/>
      <c r="I3" s="36" t="s">
        <v>14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16</v>
      </c>
      <c r="J4" s="29"/>
    </row>
    <row r="5" spans="1:23" ht="18" customHeight="1" thickBot="1" x14ac:dyDescent="0.3">
      <c r="A5" s="12"/>
      <c r="B5" s="37" t="s">
        <v>17</v>
      </c>
      <c r="C5" s="19"/>
      <c r="D5" s="16"/>
      <c r="E5" s="16"/>
      <c r="F5" s="38" t="s">
        <v>18</v>
      </c>
      <c r="G5" s="16"/>
      <c r="H5" s="16"/>
      <c r="I5" s="36" t="s">
        <v>19</v>
      </c>
      <c r="J5" s="39" t="s">
        <v>20</v>
      </c>
    </row>
    <row r="6" spans="1:23" ht="20.100000000000001" customHeight="1" thickTop="1" x14ac:dyDescent="0.25">
      <c r="A6" s="12"/>
      <c r="B6" s="207" t="s">
        <v>21</v>
      </c>
      <c r="C6" s="208"/>
      <c r="D6" s="208"/>
      <c r="E6" s="208"/>
      <c r="F6" s="208"/>
      <c r="G6" s="208"/>
      <c r="H6" s="208"/>
      <c r="I6" s="208"/>
      <c r="J6" s="209"/>
    </row>
    <row r="7" spans="1:23" ht="18" customHeight="1" x14ac:dyDescent="0.25">
      <c r="A7" s="12"/>
      <c r="B7" s="48" t="s">
        <v>24</v>
      </c>
      <c r="C7" s="41"/>
      <c r="D7" s="17"/>
      <c r="E7" s="17"/>
      <c r="F7" s="17"/>
      <c r="G7" s="49" t="s">
        <v>25</v>
      </c>
      <c r="H7" s="17"/>
      <c r="I7" s="27"/>
      <c r="J7" s="42"/>
    </row>
    <row r="8" spans="1:23" ht="20.100000000000001" customHeight="1" x14ac:dyDescent="0.25">
      <c r="A8" s="12"/>
      <c r="B8" s="210" t="s">
        <v>22</v>
      </c>
      <c r="C8" s="211"/>
      <c r="D8" s="211"/>
      <c r="E8" s="211"/>
      <c r="F8" s="211"/>
      <c r="G8" s="211"/>
      <c r="H8" s="211"/>
      <c r="I8" s="211"/>
      <c r="J8" s="212"/>
    </row>
    <row r="9" spans="1:23" ht="18" customHeight="1" x14ac:dyDescent="0.25">
      <c r="A9" s="12"/>
      <c r="B9" s="37" t="s">
        <v>24</v>
      </c>
      <c r="C9" s="19"/>
      <c r="D9" s="16"/>
      <c r="E9" s="16"/>
      <c r="F9" s="16"/>
      <c r="G9" s="38" t="s">
        <v>25</v>
      </c>
      <c r="H9" s="16"/>
      <c r="I9" s="26"/>
      <c r="J9" s="29"/>
    </row>
    <row r="10" spans="1:23" ht="20.100000000000001" customHeight="1" x14ac:dyDescent="0.25">
      <c r="A10" s="12"/>
      <c r="B10" s="210" t="s">
        <v>23</v>
      </c>
      <c r="C10" s="211"/>
      <c r="D10" s="211"/>
      <c r="E10" s="211"/>
      <c r="F10" s="211"/>
      <c r="G10" s="211"/>
      <c r="H10" s="211"/>
      <c r="I10" s="211"/>
      <c r="J10" s="212"/>
    </row>
    <row r="11" spans="1:23" ht="18" customHeight="1" thickBot="1" x14ac:dyDescent="0.3">
      <c r="A11" s="12"/>
      <c r="B11" s="37" t="s">
        <v>24</v>
      </c>
      <c r="C11" s="19"/>
      <c r="D11" s="16"/>
      <c r="E11" s="16"/>
      <c r="F11" s="16"/>
      <c r="G11" s="38" t="s">
        <v>25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 x14ac:dyDescent="0.3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 x14ac:dyDescent="0.25">
      <c r="A15" s="12"/>
      <c r="B15" s="82" t="s">
        <v>26</v>
      </c>
      <c r="C15" s="83" t="s">
        <v>5</v>
      </c>
      <c r="D15" s="83" t="s">
        <v>55</v>
      </c>
      <c r="E15" s="84" t="s">
        <v>56</v>
      </c>
      <c r="F15" s="98" t="s">
        <v>57</v>
      </c>
      <c r="G15" s="50" t="s">
        <v>32</v>
      </c>
      <c r="H15" s="53" t="s">
        <v>33</v>
      </c>
      <c r="I15" s="97"/>
      <c r="J15" s="47"/>
    </row>
    <row r="16" spans="1:23" ht="18" customHeight="1" x14ac:dyDescent="0.25">
      <c r="A16" s="12"/>
      <c r="B16" s="85">
        <v>1</v>
      </c>
      <c r="C16" s="86" t="s">
        <v>27</v>
      </c>
      <c r="D16" s="87">
        <f>'Rekap 6777'!B14</f>
        <v>0</v>
      </c>
      <c r="E16" s="88">
        <f>'Rekap 6777'!C14</f>
        <v>0</v>
      </c>
      <c r="F16" s="99">
        <f>'Rekap 6777'!D14</f>
        <v>0</v>
      </c>
      <c r="G16" s="51">
        <v>6</v>
      </c>
      <c r="H16" s="108" t="s">
        <v>34</v>
      </c>
      <c r="I16" s="119"/>
      <c r="J16" s="111">
        <v>0</v>
      </c>
    </row>
    <row r="17" spans="1:26" ht="18" customHeight="1" x14ac:dyDescent="0.25">
      <c r="A17" s="12"/>
      <c r="B17" s="58">
        <v>2</v>
      </c>
      <c r="C17" s="62" t="s">
        <v>28</v>
      </c>
      <c r="D17" s="68">
        <f>'Rekap 6777'!B21</f>
        <v>0</v>
      </c>
      <c r="E17" s="66">
        <f>'Rekap 6777'!C21</f>
        <v>0</v>
      </c>
      <c r="F17" s="71">
        <f>'Rekap 6777'!D21</f>
        <v>0</v>
      </c>
      <c r="G17" s="52">
        <v>7</v>
      </c>
      <c r="H17" s="109" t="s">
        <v>35</v>
      </c>
      <c r="I17" s="119"/>
      <c r="J17" s="112">
        <f>'SO 6777'!Z75</f>
        <v>0</v>
      </c>
    </row>
    <row r="18" spans="1:26" ht="18" customHeight="1" x14ac:dyDescent="0.25">
      <c r="A18" s="12"/>
      <c r="B18" s="59">
        <v>3</v>
      </c>
      <c r="C18" s="63" t="s">
        <v>29</v>
      </c>
      <c r="D18" s="69"/>
      <c r="E18" s="67"/>
      <c r="F18" s="72"/>
      <c r="G18" s="52">
        <v>8</v>
      </c>
      <c r="H18" s="109" t="s">
        <v>36</v>
      </c>
      <c r="I18" s="119"/>
      <c r="J18" s="112">
        <v>0</v>
      </c>
    </row>
    <row r="19" spans="1:26" ht="18" customHeight="1" x14ac:dyDescent="0.25">
      <c r="A19" s="12"/>
      <c r="B19" s="59">
        <v>4</v>
      </c>
      <c r="C19" s="63" t="s">
        <v>30</v>
      </c>
      <c r="D19" s="69"/>
      <c r="E19" s="67"/>
      <c r="F19" s="72"/>
      <c r="G19" s="52">
        <v>9</v>
      </c>
      <c r="H19" s="117"/>
      <c r="I19" s="119"/>
      <c r="J19" s="118"/>
    </row>
    <row r="20" spans="1:26" ht="18" customHeight="1" thickBot="1" x14ac:dyDescent="0.3">
      <c r="A20" s="12"/>
      <c r="B20" s="59">
        <v>5</v>
      </c>
      <c r="C20" s="64" t="s">
        <v>31</v>
      </c>
      <c r="D20" s="70"/>
      <c r="E20" s="92"/>
      <c r="F20" s="100">
        <f>SUM(F16:F19)</f>
        <v>0</v>
      </c>
      <c r="G20" s="52">
        <v>10</v>
      </c>
      <c r="H20" s="109" t="s">
        <v>31</v>
      </c>
      <c r="I20" s="121"/>
      <c r="J20" s="91">
        <f>SUM(J16:J19)</f>
        <v>0</v>
      </c>
    </row>
    <row r="21" spans="1:26" ht="18" customHeight="1" thickTop="1" x14ac:dyDescent="0.25">
      <c r="A21" s="12"/>
      <c r="B21" s="56" t="s">
        <v>44</v>
      </c>
      <c r="C21" s="60" t="s">
        <v>45</v>
      </c>
      <c r="D21" s="65"/>
      <c r="E21" s="18"/>
      <c r="F21" s="90"/>
      <c r="G21" s="56" t="s">
        <v>51</v>
      </c>
      <c r="H21" s="53" t="s">
        <v>45</v>
      </c>
      <c r="I21" s="27"/>
      <c r="J21" s="122"/>
    </row>
    <row r="22" spans="1:26" ht="18" customHeight="1" x14ac:dyDescent="0.25">
      <c r="A22" s="12"/>
      <c r="B22" s="51">
        <v>11</v>
      </c>
      <c r="C22" s="54" t="s">
        <v>46</v>
      </c>
      <c r="D22" s="78"/>
      <c r="E22" s="80" t="s">
        <v>49</v>
      </c>
      <c r="F22" s="71">
        <f>((F16*U22*0)+(F17*V22*0)+(F18*W22*0))/100</f>
        <v>0</v>
      </c>
      <c r="G22" s="51">
        <v>16</v>
      </c>
      <c r="H22" s="108" t="s">
        <v>52</v>
      </c>
      <c r="I22" s="120" t="s">
        <v>49</v>
      </c>
      <c r="J22" s="11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47</v>
      </c>
      <c r="D23" s="57"/>
      <c r="E23" s="80" t="s">
        <v>50</v>
      </c>
      <c r="F23" s="72">
        <f>((F16*U23*0)+(F17*V23*0)+(F18*W23*0))/100</f>
        <v>0</v>
      </c>
      <c r="G23" s="52">
        <v>17</v>
      </c>
      <c r="H23" s="109" t="s">
        <v>53</v>
      </c>
      <c r="I23" s="120" t="s">
        <v>49</v>
      </c>
      <c r="J23" s="11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48</v>
      </c>
      <c r="D24" s="57"/>
      <c r="E24" s="80" t="s">
        <v>49</v>
      </c>
      <c r="F24" s="72">
        <f>((F16*U24*0)+(F17*V24*0)+(F18*W24*0))/100</f>
        <v>0</v>
      </c>
      <c r="G24" s="52">
        <v>18</v>
      </c>
      <c r="H24" s="109" t="s">
        <v>54</v>
      </c>
      <c r="I24" s="120" t="s">
        <v>50</v>
      </c>
      <c r="J24" s="11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7"/>
      <c r="E25" s="81"/>
      <c r="F25" s="79"/>
      <c r="G25" s="52">
        <v>19</v>
      </c>
      <c r="H25" s="117"/>
      <c r="I25" s="119"/>
      <c r="J25" s="118"/>
    </row>
    <row r="26" spans="1:26" ht="18" customHeight="1" thickBot="1" x14ac:dyDescent="0.3">
      <c r="A26" s="12"/>
      <c r="B26" s="52">
        <v>15</v>
      </c>
      <c r="C26" s="55"/>
      <c r="D26" s="57"/>
      <c r="E26" s="57"/>
      <c r="F26" s="101"/>
      <c r="G26" s="52">
        <v>20</v>
      </c>
      <c r="H26" s="109" t="s">
        <v>31</v>
      </c>
      <c r="I26" s="121"/>
      <c r="J26" s="91">
        <f>SUM(J22:J25)+SUM(F22:F25)</f>
        <v>0</v>
      </c>
    </row>
    <row r="27" spans="1:26" ht="18" customHeight="1" thickTop="1" x14ac:dyDescent="0.25">
      <c r="A27" s="12"/>
      <c r="B27" s="93"/>
      <c r="C27" s="133" t="s">
        <v>60</v>
      </c>
      <c r="D27" s="126"/>
      <c r="E27" s="94"/>
      <c r="F27" s="28"/>
      <c r="G27" s="102" t="s">
        <v>37</v>
      </c>
      <c r="H27" s="96" t="s">
        <v>38</v>
      </c>
      <c r="I27" s="27"/>
      <c r="J27" s="30"/>
    </row>
    <row r="28" spans="1:26" ht="18" customHeight="1" x14ac:dyDescent="0.25">
      <c r="A28" s="12"/>
      <c r="B28" s="25"/>
      <c r="C28" s="124"/>
      <c r="D28" s="127"/>
      <c r="E28" s="21"/>
      <c r="F28" s="12"/>
      <c r="G28" s="103">
        <v>21</v>
      </c>
      <c r="H28" s="107" t="s">
        <v>39</v>
      </c>
      <c r="I28" s="114"/>
      <c r="J28" s="89">
        <f>F20+J20+F26+J26</f>
        <v>0</v>
      </c>
    </row>
    <row r="29" spans="1:26" ht="18" customHeight="1" x14ac:dyDescent="0.25">
      <c r="A29" s="12"/>
      <c r="B29" s="73"/>
      <c r="C29" s="125"/>
      <c r="D29" s="128"/>
      <c r="E29" s="21"/>
      <c r="F29" s="12"/>
      <c r="G29" s="51">
        <v>22</v>
      </c>
      <c r="H29" s="108" t="s">
        <v>40</v>
      </c>
      <c r="I29" s="115">
        <f>J28-SUM('SO 6777'!K9:'SO 6777'!K74)</f>
        <v>0</v>
      </c>
      <c r="J29" s="111">
        <f>ROUND(((ROUND(I29,2)*20)*1/100),2)</f>
        <v>0</v>
      </c>
    </row>
    <row r="30" spans="1:26" ht="18" customHeight="1" x14ac:dyDescent="0.25">
      <c r="A30" s="12"/>
      <c r="B30" s="22"/>
      <c r="C30" s="117"/>
      <c r="D30" s="119"/>
      <c r="E30" s="21"/>
      <c r="F30" s="12"/>
      <c r="G30" s="52">
        <v>23</v>
      </c>
      <c r="H30" s="109" t="s">
        <v>41</v>
      </c>
      <c r="I30" s="80">
        <f>SUM('SO 6777'!K9:'SO 6777'!K74)</f>
        <v>0</v>
      </c>
      <c r="J30" s="112">
        <f>ROUND(((ROUND(I30,2)*0)/100),2)</f>
        <v>0</v>
      </c>
    </row>
    <row r="31" spans="1:26" ht="18" customHeight="1" x14ac:dyDescent="0.25">
      <c r="A31" s="12"/>
      <c r="B31" s="23"/>
      <c r="C31" s="129"/>
      <c r="D31" s="130"/>
      <c r="E31" s="21"/>
      <c r="F31" s="12"/>
      <c r="G31" s="103">
        <v>24</v>
      </c>
      <c r="H31" s="107" t="s">
        <v>42</v>
      </c>
      <c r="I31" s="106"/>
      <c r="J31" s="123">
        <f>SUM(J28:J30)</f>
        <v>0</v>
      </c>
    </row>
    <row r="32" spans="1:26" ht="18" customHeight="1" thickBot="1" x14ac:dyDescent="0.3">
      <c r="A32" s="12"/>
      <c r="B32" s="40"/>
      <c r="C32" s="110"/>
      <c r="D32" s="116"/>
      <c r="E32" s="74"/>
      <c r="F32" s="75"/>
      <c r="G32" s="51" t="s">
        <v>43</v>
      </c>
      <c r="H32" s="110"/>
      <c r="I32" s="116"/>
      <c r="J32" s="113"/>
    </row>
    <row r="33" spans="1:10" ht="18" customHeight="1" thickTop="1" x14ac:dyDescent="0.25">
      <c r="A33" s="12"/>
      <c r="B33" s="93"/>
      <c r="C33" s="94"/>
      <c r="D33" s="131" t="s">
        <v>58</v>
      </c>
      <c r="E33" s="77"/>
      <c r="F33" s="95"/>
      <c r="G33" s="104">
        <v>26</v>
      </c>
      <c r="H33" s="132" t="s">
        <v>59</v>
      </c>
      <c r="I33" s="28"/>
      <c r="J33" s="105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73"/>
      <c r="C40" s="74"/>
      <c r="D40" s="13"/>
      <c r="E40" s="13"/>
      <c r="F40" s="13"/>
      <c r="G40" s="13"/>
      <c r="H40" s="13"/>
      <c r="I40" s="75"/>
      <c r="J40" s="76"/>
    </row>
    <row r="41" spans="1:10" ht="15.75" thickTop="1" x14ac:dyDescent="0.25">
      <c r="A41" s="12"/>
      <c r="B41" s="77"/>
      <c r="C41" s="77"/>
      <c r="D41" s="77"/>
      <c r="E41" s="77"/>
      <c r="F41" s="77"/>
      <c r="G41" s="77"/>
      <c r="H41" s="77"/>
      <c r="I41" s="77"/>
      <c r="J41" s="7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6" t="s">
        <v>21</v>
      </c>
      <c r="B1" s="217"/>
      <c r="C1" s="217"/>
      <c r="D1" s="218"/>
      <c r="E1" s="136" t="s">
        <v>18</v>
      </c>
      <c r="F1" s="135"/>
      <c r="W1">
        <v>30.126000000000001</v>
      </c>
    </row>
    <row r="2" spans="1:26" ht="20.100000000000001" customHeight="1" x14ac:dyDescent="0.25">
      <c r="A2" s="216" t="s">
        <v>22</v>
      </c>
      <c r="B2" s="217"/>
      <c r="C2" s="217"/>
      <c r="D2" s="218"/>
      <c r="E2" s="136" t="s">
        <v>16</v>
      </c>
      <c r="F2" s="135"/>
    </row>
    <row r="3" spans="1:26" ht="20.100000000000001" customHeight="1" x14ac:dyDescent="0.25">
      <c r="A3" s="216" t="s">
        <v>23</v>
      </c>
      <c r="B3" s="217"/>
      <c r="C3" s="217"/>
      <c r="D3" s="218"/>
      <c r="E3" s="136" t="s">
        <v>64</v>
      </c>
      <c r="F3" s="135"/>
    </row>
    <row r="4" spans="1:26" x14ac:dyDescent="0.25">
      <c r="A4" s="137" t="s">
        <v>187</v>
      </c>
      <c r="B4" s="134"/>
      <c r="C4" s="134"/>
      <c r="D4" s="134"/>
      <c r="E4" s="134"/>
      <c r="F4" s="134"/>
    </row>
    <row r="5" spans="1:26" x14ac:dyDescent="0.25">
      <c r="A5" s="137" t="s">
        <v>15</v>
      </c>
      <c r="B5" s="134"/>
      <c r="C5" s="134"/>
      <c r="D5" s="134"/>
      <c r="E5" s="134"/>
      <c r="F5" s="134"/>
    </row>
    <row r="6" spans="1:26" x14ac:dyDescent="0.25">
      <c r="A6" s="134"/>
      <c r="B6" s="134"/>
      <c r="C6" s="134"/>
      <c r="D6" s="134"/>
      <c r="E6" s="134"/>
      <c r="F6" s="134"/>
    </row>
    <row r="7" spans="1:26" x14ac:dyDescent="0.25">
      <c r="A7" s="134"/>
      <c r="B7" s="134"/>
      <c r="C7" s="134"/>
      <c r="D7" s="134"/>
      <c r="E7" s="134"/>
      <c r="F7" s="134"/>
    </row>
    <row r="8" spans="1:26" x14ac:dyDescent="0.25">
      <c r="A8" s="138" t="s">
        <v>65</v>
      </c>
      <c r="B8" s="134"/>
      <c r="C8" s="134"/>
      <c r="D8" s="134"/>
      <c r="E8" s="134"/>
      <c r="F8" s="134"/>
    </row>
    <row r="9" spans="1:26" x14ac:dyDescent="0.25">
      <c r="A9" s="139" t="s">
        <v>61</v>
      </c>
      <c r="B9" s="139" t="s">
        <v>55</v>
      </c>
      <c r="C9" s="139" t="s">
        <v>56</v>
      </c>
      <c r="D9" s="139" t="s">
        <v>31</v>
      </c>
      <c r="E9" s="139" t="s">
        <v>62</v>
      </c>
      <c r="F9" s="139" t="s">
        <v>63</v>
      </c>
    </row>
    <row r="10" spans="1:26" x14ac:dyDescent="0.25">
      <c r="A10" s="146" t="s">
        <v>66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48" t="s">
        <v>67</v>
      </c>
      <c r="B11" s="149">
        <f>'SO 6777'!L12</f>
        <v>0</v>
      </c>
      <c r="C11" s="149">
        <f>'SO 6777'!M12</f>
        <v>0</v>
      </c>
      <c r="D11" s="149">
        <f>'SO 6777'!I12</f>
        <v>0</v>
      </c>
      <c r="E11" s="150">
        <f>'SO 6777'!S12</f>
        <v>0</v>
      </c>
      <c r="F11" s="150">
        <f>'SO 6777'!V12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148" t="s">
        <v>68</v>
      </c>
      <c r="B12" s="149">
        <f>'SO 6777'!L23</f>
        <v>0</v>
      </c>
      <c r="C12" s="149">
        <f>'SO 6777'!M23</f>
        <v>0</v>
      </c>
      <c r="D12" s="149">
        <f>'SO 6777'!I23</f>
        <v>0</v>
      </c>
      <c r="E12" s="150">
        <f>'SO 6777'!S23</f>
        <v>0</v>
      </c>
      <c r="F12" s="150">
        <f>'SO 6777'!V23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148" t="s">
        <v>69</v>
      </c>
      <c r="B13" s="149">
        <f>'SO 6777'!L27</f>
        <v>0</v>
      </c>
      <c r="C13" s="149">
        <f>'SO 6777'!M27</f>
        <v>0</v>
      </c>
      <c r="D13" s="149">
        <f>'SO 6777'!I27</f>
        <v>0</v>
      </c>
      <c r="E13" s="150">
        <f>'SO 6777'!S27</f>
        <v>0</v>
      </c>
      <c r="F13" s="150">
        <f>'SO 6777'!V27</f>
        <v>0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25">
      <c r="A14" s="2" t="s">
        <v>66</v>
      </c>
      <c r="B14" s="151">
        <f>'SO 6777'!L29</f>
        <v>0</v>
      </c>
      <c r="C14" s="151">
        <f>'SO 6777'!M29</f>
        <v>0</v>
      </c>
      <c r="D14" s="151">
        <f>'SO 6777'!I29</f>
        <v>0</v>
      </c>
      <c r="E14" s="152">
        <f>'SO 6777'!S29</f>
        <v>0</v>
      </c>
      <c r="F14" s="152">
        <f>'SO 6777'!V29</f>
        <v>0</v>
      </c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spans="1:26" x14ac:dyDescent="0.25">
      <c r="A15" s="1"/>
      <c r="B15" s="141"/>
      <c r="C15" s="141"/>
      <c r="D15" s="141"/>
      <c r="E15" s="140"/>
      <c r="F15" s="140"/>
    </row>
    <row r="16" spans="1:26" x14ac:dyDescent="0.25">
      <c r="A16" s="2" t="s">
        <v>70</v>
      </c>
      <c r="B16" s="151"/>
      <c r="C16" s="149"/>
      <c r="D16" s="149"/>
      <c r="E16" s="150"/>
      <c r="F16" s="150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x14ac:dyDescent="0.25">
      <c r="A17" s="148" t="s">
        <v>71</v>
      </c>
      <c r="B17" s="149">
        <f>'SO 6777'!L49</f>
        <v>0</v>
      </c>
      <c r="C17" s="149">
        <f>'SO 6777'!M49</f>
        <v>0</v>
      </c>
      <c r="D17" s="149">
        <f>'SO 6777'!I49</f>
        <v>0</v>
      </c>
      <c r="E17" s="150">
        <f>'SO 6777'!S49</f>
        <v>0.5</v>
      </c>
      <c r="F17" s="150">
        <f>'SO 6777'!V49</f>
        <v>0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x14ac:dyDescent="0.25">
      <c r="A18" s="148" t="s">
        <v>72</v>
      </c>
      <c r="B18" s="149">
        <f>'SO 6777'!L53</f>
        <v>0</v>
      </c>
      <c r="C18" s="149">
        <f>'SO 6777'!M53</f>
        <v>0</v>
      </c>
      <c r="D18" s="149">
        <f>'SO 6777'!I53</f>
        <v>0</v>
      </c>
      <c r="E18" s="150">
        <f>'SO 6777'!S53</f>
        <v>0</v>
      </c>
      <c r="F18" s="150">
        <f>'SO 6777'!V53</f>
        <v>0</v>
      </c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</row>
    <row r="19" spans="1:26" x14ac:dyDescent="0.25">
      <c r="A19" s="148" t="s">
        <v>73</v>
      </c>
      <c r="B19" s="149">
        <f>'SO 6777'!L60</f>
        <v>0</v>
      </c>
      <c r="C19" s="149">
        <f>'SO 6777'!M60</f>
        <v>0</v>
      </c>
      <c r="D19" s="149">
        <f>'SO 6777'!I60</f>
        <v>0</v>
      </c>
      <c r="E19" s="150">
        <f>'SO 6777'!S60</f>
        <v>0</v>
      </c>
      <c r="F19" s="150">
        <f>'SO 6777'!V60</f>
        <v>0</v>
      </c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x14ac:dyDescent="0.25">
      <c r="A20" s="148" t="s">
        <v>74</v>
      </c>
      <c r="B20" s="149">
        <f>'SO 6777'!L64</f>
        <v>0</v>
      </c>
      <c r="C20" s="149">
        <f>'SO 6777'!M64</f>
        <v>0</v>
      </c>
      <c r="D20" s="149">
        <f>'SO 6777'!I64</f>
        <v>0</v>
      </c>
      <c r="E20" s="150">
        <f>'SO 6777'!S64</f>
        <v>0</v>
      </c>
      <c r="F20" s="150">
        <f>'SO 6777'!V64</f>
        <v>0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 x14ac:dyDescent="0.25">
      <c r="A21" s="2" t="s">
        <v>70</v>
      </c>
      <c r="B21" s="151">
        <f>'SO 6777'!L66</f>
        <v>0</v>
      </c>
      <c r="C21" s="151">
        <f>'SO 6777'!M66</f>
        <v>0</v>
      </c>
      <c r="D21" s="151">
        <f>'SO 6777'!I66</f>
        <v>0</v>
      </c>
      <c r="E21" s="152">
        <f>'SO 6777'!S66</f>
        <v>0.5</v>
      </c>
      <c r="F21" s="152">
        <f>'SO 6777'!V66</f>
        <v>0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x14ac:dyDescent="0.25">
      <c r="A22" s="1"/>
      <c r="B22" s="141"/>
      <c r="C22" s="141"/>
      <c r="D22" s="141"/>
      <c r="E22" s="140"/>
      <c r="F22" s="140"/>
    </row>
    <row r="23" spans="1:26" x14ac:dyDescent="0.25">
      <c r="A23" s="2" t="s">
        <v>7</v>
      </c>
      <c r="B23" s="151"/>
      <c r="C23" s="149"/>
      <c r="D23" s="149"/>
      <c r="E23" s="150"/>
      <c r="F23" s="150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x14ac:dyDescent="0.25">
      <c r="A24" s="148" t="s">
        <v>75</v>
      </c>
      <c r="B24" s="149">
        <f>'SO 6777'!L72</f>
        <v>0</v>
      </c>
      <c r="C24" s="149">
        <f>'SO 6777'!M72</f>
        <v>0</v>
      </c>
      <c r="D24" s="149">
        <f>'SO 6777'!I72</f>
        <v>0</v>
      </c>
      <c r="E24" s="150">
        <f>'SO 6777'!S72</f>
        <v>0</v>
      </c>
      <c r="F24" s="150">
        <f>'SO 6777'!V72</f>
        <v>0</v>
      </c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spans="1:26" x14ac:dyDescent="0.25">
      <c r="A25" s="2" t="s">
        <v>7</v>
      </c>
      <c r="B25" s="151">
        <f>'SO 6777'!L74</f>
        <v>0</v>
      </c>
      <c r="C25" s="151">
        <f>'SO 6777'!M74</f>
        <v>0</v>
      </c>
      <c r="D25" s="151">
        <f>'SO 6777'!I74</f>
        <v>0</v>
      </c>
      <c r="E25" s="152">
        <f>'SO 6777'!S74</f>
        <v>0</v>
      </c>
      <c r="F25" s="152">
        <f>'SO 6777'!V74</f>
        <v>0</v>
      </c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spans="1:26" x14ac:dyDescent="0.25">
      <c r="A26" s="1"/>
      <c r="B26" s="141"/>
      <c r="C26" s="141"/>
      <c r="D26" s="141"/>
      <c r="E26" s="140"/>
      <c r="F26" s="140"/>
    </row>
    <row r="27" spans="1:26" x14ac:dyDescent="0.25">
      <c r="A27" s="2" t="s">
        <v>76</v>
      </c>
      <c r="B27" s="151">
        <f>'SO 6777'!L75</f>
        <v>0</v>
      </c>
      <c r="C27" s="151">
        <f>'SO 6777'!M75</f>
        <v>0</v>
      </c>
      <c r="D27" s="151">
        <f>'SO 6777'!I75</f>
        <v>0</v>
      </c>
      <c r="E27" s="152">
        <f>'SO 6777'!S75</f>
        <v>0.5</v>
      </c>
      <c r="F27" s="152">
        <f>'SO 6777'!V75</f>
        <v>0</v>
      </c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1:26" x14ac:dyDescent="0.25">
      <c r="A28" s="1"/>
      <c r="B28" s="141"/>
      <c r="C28" s="141"/>
      <c r="D28" s="141"/>
      <c r="E28" s="140"/>
      <c r="F28" s="140"/>
    </row>
    <row r="29" spans="1:26" x14ac:dyDescent="0.25">
      <c r="A29" s="1"/>
      <c r="B29" s="141"/>
      <c r="C29" s="141"/>
      <c r="D29" s="141"/>
      <c r="E29" s="140"/>
      <c r="F29" s="140"/>
    </row>
    <row r="30" spans="1:26" x14ac:dyDescent="0.25">
      <c r="A30" s="1"/>
      <c r="B30" s="141"/>
      <c r="C30" s="141"/>
      <c r="D30" s="141"/>
      <c r="E30" s="140"/>
      <c r="F30" s="140"/>
    </row>
    <row r="31" spans="1:26" x14ac:dyDescent="0.25">
      <c r="A31" s="1"/>
      <c r="B31" s="141"/>
      <c r="C31" s="141"/>
      <c r="D31" s="141"/>
      <c r="E31" s="140"/>
      <c r="F31" s="140"/>
    </row>
    <row r="32" spans="1:26" x14ac:dyDescent="0.25">
      <c r="A32" s="1"/>
      <c r="B32" s="141"/>
      <c r="C32" s="141"/>
      <c r="D32" s="141"/>
      <c r="E32" s="140"/>
      <c r="F32" s="140"/>
    </row>
    <row r="33" spans="1:6" x14ac:dyDescent="0.25">
      <c r="A33" s="1"/>
      <c r="B33" s="141"/>
      <c r="C33" s="141"/>
      <c r="D33" s="141"/>
      <c r="E33" s="140"/>
      <c r="F33" s="140"/>
    </row>
    <row r="34" spans="1:6" x14ac:dyDescent="0.25">
      <c r="A34" s="1"/>
      <c r="B34" s="141"/>
      <c r="C34" s="141"/>
      <c r="D34" s="141"/>
      <c r="E34" s="140"/>
      <c r="F34" s="140"/>
    </row>
    <row r="35" spans="1:6" x14ac:dyDescent="0.25">
      <c r="A35" s="1"/>
      <c r="B35" s="141"/>
      <c r="C35" s="141"/>
      <c r="D35" s="141"/>
      <c r="E35" s="140"/>
      <c r="F35" s="140"/>
    </row>
    <row r="36" spans="1:6" x14ac:dyDescent="0.25">
      <c r="A36" s="1"/>
      <c r="B36" s="141"/>
      <c r="C36" s="141"/>
      <c r="D36" s="141"/>
      <c r="E36" s="140"/>
      <c r="F36" s="140"/>
    </row>
    <row r="37" spans="1:6" x14ac:dyDescent="0.25">
      <c r="A37" s="1"/>
      <c r="B37" s="141"/>
      <c r="C37" s="141"/>
      <c r="D37" s="141"/>
      <c r="E37" s="140"/>
      <c r="F37" s="140"/>
    </row>
    <row r="38" spans="1:6" x14ac:dyDescent="0.25">
      <c r="A38" s="1"/>
      <c r="B38" s="141"/>
      <c r="C38" s="141"/>
      <c r="D38" s="141"/>
      <c r="E38" s="140"/>
      <c r="F38" s="140"/>
    </row>
    <row r="39" spans="1:6" x14ac:dyDescent="0.25">
      <c r="A39" s="1"/>
      <c r="B39" s="141"/>
      <c r="C39" s="141"/>
      <c r="D39" s="141"/>
      <c r="E39" s="140"/>
      <c r="F39" s="140"/>
    </row>
    <row r="40" spans="1:6" x14ac:dyDescent="0.25">
      <c r="A40" s="1"/>
      <c r="B40" s="141"/>
      <c r="C40" s="141"/>
      <c r="D40" s="141"/>
      <c r="E40" s="140"/>
      <c r="F40" s="140"/>
    </row>
    <row r="41" spans="1:6" x14ac:dyDescent="0.25">
      <c r="A41" s="1"/>
      <c r="B41" s="141"/>
      <c r="C41" s="141"/>
      <c r="D41" s="141"/>
      <c r="E41" s="140"/>
      <c r="F41" s="140"/>
    </row>
    <row r="42" spans="1:6" x14ac:dyDescent="0.25">
      <c r="A42" s="1"/>
      <c r="B42" s="141"/>
      <c r="C42" s="141"/>
      <c r="D42" s="141"/>
      <c r="E42" s="140"/>
      <c r="F42" s="140"/>
    </row>
    <row r="43" spans="1:6" x14ac:dyDescent="0.25">
      <c r="A43" s="1"/>
      <c r="B43" s="141"/>
      <c r="C43" s="141"/>
      <c r="D43" s="141"/>
      <c r="E43" s="140"/>
      <c r="F43" s="140"/>
    </row>
    <row r="44" spans="1:6" x14ac:dyDescent="0.25">
      <c r="A44" s="1"/>
      <c r="B44" s="141"/>
      <c r="C44" s="141"/>
      <c r="D44" s="141"/>
      <c r="E44" s="140"/>
      <c r="F44" s="140"/>
    </row>
    <row r="45" spans="1:6" x14ac:dyDescent="0.25">
      <c r="A45" s="1"/>
      <c r="B45" s="141"/>
      <c r="C45" s="141"/>
      <c r="D45" s="141"/>
      <c r="E45" s="140"/>
      <c r="F45" s="140"/>
    </row>
    <row r="46" spans="1:6" x14ac:dyDescent="0.25">
      <c r="A46" s="1"/>
      <c r="B46" s="141"/>
      <c r="C46" s="141"/>
      <c r="D46" s="141"/>
      <c r="E46" s="140"/>
      <c r="F46" s="140"/>
    </row>
    <row r="47" spans="1:6" x14ac:dyDescent="0.25">
      <c r="A47" s="1"/>
      <c r="B47" s="141"/>
      <c r="C47" s="141"/>
      <c r="D47" s="141"/>
      <c r="E47" s="140"/>
      <c r="F47" s="140"/>
    </row>
    <row r="48" spans="1:6" x14ac:dyDescent="0.25">
      <c r="A48" s="1"/>
      <c r="B48" s="141"/>
      <c r="C48" s="141"/>
      <c r="D48" s="141"/>
      <c r="E48" s="140"/>
      <c r="F48" s="140"/>
    </row>
    <row r="49" spans="1:6" x14ac:dyDescent="0.25">
      <c r="A49" s="1"/>
      <c r="B49" s="141"/>
      <c r="C49" s="141"/>
      <c r="D49" s="141"/>
      <c r="E49" s="140"/>
      <c r="F49" s="140"/>
    </row>
    <row r="50" spans="1:6" x14ac:dyDescent="0.25">
      <c r="A50" s="1"/>
      <c r="B50" s="141"/>
      <c r="C50" s="141"/>
      <c r="D50" s="141"/>
      <c r="E50" s="140"/>
      <c r="F50" s="140"/>
    </row>
    <row r="51" spans="1:6" x14ac:dyDescent="0.25">
      <c r="A51" s="1"/>
      <c r="B51" s="141"/>
      <c r="C51" s="141"/>
      <c r="D51" s="141"/>
      <c r="E51" s="140"/>
      <c r="F51" s="140"/>
    </row>
    <row r="52" spans="1:6" x14ac:dyDescent="0.25">
      <c r="A52" s="1"/>
      <c r="B52" s="141"/>
      <c r="C52" s="141"/>
      <c r="D52" s="141"/>
      <c r="E52" s="140"/>
      <c r="F52" s="140"/>
    </row>
    <row r="53" spans="1:6" x14ac:dyDescent="0.25">
      <c r="A53" s="1"/>
      <c r="B53" s="141"/>
      <c r="C53" s="141"/>
      <c r="D53" s="141"/>
      <c r="E53" s="140"/>
      <c r="F53" s="140"/>
    </row>
    <row r="54" spans="1:6" x14ac:dyDescent="0.25">
      <c r="A54" s="1"/>
      <c r="B54" s="141"/>
      <c r="C54" s="141"/>
      <c r="D54" s="141"/>
      <c r="E54" s="140"/>
      <c r="F54" s="140"/>
    </row>
    <row r="55" spans="1:6" x14ac:dyDescent="0.25">
      <c r="A55" s="1"/>
      <c r="B55" s="141"/>
      <c r="C55" s="141"/>
      <c r="D55" s="141"/>
      <c r="E55" s="140"/>
      <c r="F55" s="140"/>
    </row>
    <row r="56" spans="1:6" x14ac:dyDescent="0.25">
      <c r="A56" s="1"/>
      <c r="B56" s="141"/>
      <c r="C56" s="141"/>
      <c r="D56" s="141"/>
      <c r="E56" s="140"/>
      <c r="F56" s="140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5"/>
  <sheetViews>
    <sheetView workbookViewId="0">
      <pane ySplit="8" topLeftCell="A43" activePane="bottomLeft" state="frozen"/>
      <selection pane="bottomLeft" activeCell="B69" sqref="B69"/>
    </sheetView>
  </sheetViews>
  <sheetFormatPr defaultColWidth="0" defaultRowHeight="15" x14ac:dyDescent="0.2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219" t="s">
        <v>21</v>
      </c>
      <c r="C1" s="220"/>
      <c r="D1" s="220"/>
      <c r="E1" s="220"/>
      <c r="F1" s="220"/>
      <c r="G1" s="220"/>
      <c r="H1" s="221"/>
      <c r="I1" s="156" t="s">
        <v>87</v>
      </c>
      <c r="J1" s="11"/>
      <c r="K1" s="3"/>
      <c r="L1" s="3"/>
      <c r="M1" s="3"/>
      <c r="N1" s="3"/>
      <c r="O1" s="3"/>
      <c r="P1" s="5" t="s">
        <v>88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19" t="s">
        <v>22</v>
      </c>
      <c r="C2" s="220"/>
      <c r="D2" s="220"/>
      <c r="E2" s="220"/>
      <c r="F2" s="220"/>
      <c r="G2" s="220"/>
      <c r="H2" s="221"/>
      <c r="I2" s="156" t="s">
        <v>16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219" t="s">
        <v>23</v>
      </c>
      <c r="C3" s="220"/>
      <c r="D3" s="220"/>
      <c r="E3" s="220"/>
      <c r="F3" s="220"/>
      <c r="G3" s="220"/>
      <c r="H3" s="221"/>
      <c r="I3" s="156" t="s">
        <v>89</v>
      </c>
      <c r="J3" s="11"/>
      <c r="K3" s="3"/>
      <c r="L3" s="3"/>
      <c r="M3" s="3"/>
      <c r="N3" s="3"/>
      <c r="O3" s="3"/>
      <c r="P3" s="5" t="s">
        <v>20</v>
      </c>
      <c r="Q3" s="1"/>
      <c r="R3" s="1"/>
      <c r="S3" s="3"/>
      <c r="V3" s="3"/>
    </row>
    <row r="4" spans="1:26" x14ac:dyDescent="0.25">
      <c r="A4" s="3"/>
      <c r="B4" s="5" t="s">
        <v>188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57" t="s">
        <v>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65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9" t="s">
        <v>77</v>
      </c>
      <c r="B8" s="159" t="s">
        <v>78</v>
      </c>
      <c r="C8" s="159" t="s">
        <v>79</v>
      </c>
      <c r="D8" s="159" t="s">
        <v>80</v>
      </c>
      <c r="E8" s="159" t="s">
        <v>81</v>
      </c>
      <c r="F8" s="159" t="s">
        <v>82</v>
      </c>
      <c r="G8" s="159" t="s">
        <v>55</v>
      </c>
      <c r="H8" s="159" t="s">
        <v>56</v>
      </c>
      <c r="I8" s="159" t="s">
        <v>83</v>
      </c>
      <c r="J8" s="159"/>
      <c r="K8" s="159"/>
      <c r="L8" s="159"/>
      <c r="M8" s="159"/>
      <c r="N8" s="159"/>
      <c r="O8" s="159"/>
      <c r="P8" s="159" t="s">
        <v>84</v>
      </c>
      <c r="Q8" s="154"/>
      <c r="R8" s="154"/>
      <c r="S8" s="159" t="s">
        <v>85</v>
      </c>
      <c r="T8" s="155"/>
      <c r="U8" s="155"/>
      <c r="V8" s="159" t="s">
        <v>86</v>
      </c>
      <c r="W8" s="153"/>
      <c r="X8" s="153"/>
      <c r="Y8" s="153"/>
      <c r="Z8" s="153"/>
    </row>
    <row r="9" spans="1:26" x14ac:dyDescent="0.25">
      <c r="A9" s="142"/>
      <c r="B9" s="142"/>
      <c r="C9" s="160"/>
      <c r="D9" s="146" t="s">
        <v>66</v>
      </c>
      <c r="E9" s="142"/>
      <c r="F9" s="161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8"/>
      <c r="R9" s="148"/>
      <c r="S9" s="142"/>
      <c r="T9" s="145"/>
      <c r="U9" s="145"/>
      <c r="V9" s="142"/>
      <c r="W9" s="145"/>
      <c r="X9" s="145"/>
      <c r="Y9" s="145"/>
      <c r="Z9" s="145"/>
    </row>
    <row r="10" spans="1:26" x14ac:dyDescent="0.25">
      <c r="A10" s="148"/>
      <c r="B10" s="148"/>
      <c r="C10" s="163">
        <v>6</v>
      </c>
      <c r="D10" s="163" t="s">
        <v>67</v>
      </c>
      <c r="E10" s="148"/>
      <c r="F10" s="162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5"/>
      <c r="U10" s="145"/>
      <c r="V10" s="148"/>
      <c r="W10" s="145"/>
      <c r="X10" s="145"/>
      <c r="Y10" s="145"/>
      <c r="Z10" s="145"/>
    </row>
    <row r="11" spans="1:26" ht="24.95" customHeight="1" x14ac:dyDescent="0.25">
      <c r="A11" s="169">
        <v>1</v>
      </c>
      <c r="B11" s="164" t="s">
        <v>90</v>
      </c>
      <c r="C11" s="170" t="s">
        <v>91</v>
      </c>
      <c r="D11" s="164" t="s">
        <v>92</v>
      </c>
      <c r="E11" s="164" t="s">
        <v>93</v>
      </c>
      <c r="F11" s="165">
        <v>283.2</v>
      </c>
      <c r="G11" s="166">
        <v>0</v>
      </c>
      <c r="H11" s="166">
        <v>0</v>
      </c>
      <c r="I11" s="166">
        <f>ROUND(F11*(G11+H11),2)</f>
        <v>0</v>
      </c>
      <c r="J11" s="164">
        <f>ROUND(F11*(N11),2)</f>
        <v>0</v>
      </c>
      <c r="K11" s="167">
        <f>ROUND(F11*(O11),2)</f>
        <v>0</v>
      </c>
      <c r="L11" s="167">
        <f>ROUND(F11*(G11),2)</f>
        <v>0</v>
      </c>
      <c r="M11" s="167">
        <f>ROUND(F11*(H11),2)</f>
        <v>0</v>
      </c>
      <c r="N11" s="167">
        <v>0</v>
      </c>
      <c r="O11" s="167"/>
      <c r="P11" s="171"/>
      <c r="Q11" s="171"/>
      <c r="R11" s="171"/>
      <c r="S11" s="172">
        <f>ROUND(F11*(P11),3)</f>
        <v>0</v>
      </c>
      <c r="T11" s="168"/>
      <c r="U11" s="168"/>
      <c r="V11" s="173"/>
      <c r="Z11">
        <v>0</v>
      </c>
    </row>
    <row r="12" spans="1:26" x14ac:dyDescent="0.25">
      <c r="A12" s="148"/>
      <c r="B12" s="148"/>
      <c r="C12" s="163">
        <v>6</v>
      </c>
      <c r="D12" s="163" t="s">
        <v>67</v>
      </c>
      <c r="E12" s="148"/>
      <c r="F12" s="162"/>
      <c r="G12" s="151">
        <f>ROUND((SUM(L10:L11))/1,2)</f>
        <v>0</v>
      </c>
      <c r="H12" s="151">
        <f>ROUND((SUM(M10:M11))/1,2)</f>
        <v>0</v>
      </c>
      <c r="I12" s="151">
        <f>ROUND((SUM(I10:I11))/1,2)</f>
        <v>0</v>
      </c>
      <c r="J12" s="148"/>
      <c r="K12" s="148"/>
      <c r="L12" s="148">
        <f>ROUND((SUM(L10:L11))/1,2)</f>
        <v>0</v>
      </c>
      <c r="M12" s="148">
        <f>ROUND((SUM(M10:M11))/1,2)</f>
        <v>0</v>
      </c>
      <c r="N12" s="148"/>
      <c r="O12" s="148"/>
      <c r="P12" s="174"/>
      <c r="Q12" s="148"/>
      <c r="R12" s="148"/>
      <c r="S12" s="174">
        <f>ROUND((SUM(S10:S11))/1,2)</f>
        <v>0</v>
      </c>
      <c r="T12" s="145"/>
      <c r="U12" s="145"/>
      <c r="V12" s="2">
        <f>ROUND((SUM(V10:V11))/1,2)</f>
        <v>0</v>
      </c>
      <c r="W12" s="145"/>
      <c r="X12" s="145"/>
      <c r="Y12" s="145"/>
      <c r="Z12" s="145"/>
    </row>
    <row r="13" spans="1:26" x14ac:dyDescent="0.25">
      <c r="A13" s="1"/>
      <c r="B13" s="1"/>
      <c r="C13" s="1"/>
      <c r="D13" s="1"/>
      <c r="E13" s="1"/>
      <c r="F13" s="158"/>
      <c r="G13" s="141"/>
      <c r="H13" s="141"/>
      <c r="I13" s="141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x14ac:dyDescent="0.25">
      <c r="A14" s="148"/>
      <c r="B14" s="148"/>
      <c r="C14" s="163">
        <v>9</v>
      </c>
      <c r="D14" s="163" t="s">
        <v>68</v>
      </c>
      <c r="E14" s="148"/>
      <c r="F14" s="162"/>
      <c r="G14" s="149"/>
      <c r="H14" s="149"/>
      <c r="I14" s="149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5"/>
      <c r="U14" s="145"/>
      <c r="V14" s="148"/>
      <c r="W14" s="145"/>
      <c r="X14" s="145"/>
      <c r="Y14" s="145"/>
      <c r="Z14" s="145"/>
    </row>
    <row r="15" spans="1:26" ht="24.95" customHeight="1" x14ac:dyDescent="0.25">
      <c r="A15" s="169">
        <v>2</v>
      </c>
      <c r="B15" s="164" t="s">
        <v>90</v>
      </c>
      <c r="C15" s="170" t="s">
        <v>94</v>
      </c>
      <c r="D15" s="164" t="s">
        <v>95</v>
      </c>
      <c r="E15" s="164" t="s">
        <v>96</v>
      </c>
      <c r="F15" s="165">
        <v>323.79000000000002</v>
      </c>
      <c r="G15" s="166">
        <v>0</v>
      </c>
      <c r="H15" s="166">
        <v>0</v>
      </c>
      <c r="I15" s="166">
        <f t="shared" ref="I15:I22" si="0">ROUND(F15*(G15+H15),2)</f>
        <v>0</v>
      </c>
      <c r="J15" s="164">
        <f t="shared" ref="J15:J22" si="1">ROUND(F15*(N15),2)</f>
        <v>0</v>
      </c>
      <c r="K15" s="167">
        <f t="shared" ref="K15:K22" si="2">ROUND(F15*(O15),2)</f>
        <v>0</v>
      </c>
      <c r="L15" s="167">
        <f t="shared" ref="L15:L22" si="3">ROUND(F15*(G15),2)</f>
        <v>0</v>
      </c>
      <c r="M15" s="167">
        <f t="shared" ref="M15:M22" si="4">ROUND(F15*(H15),2)</f>
        <v>0</v>
      </c>
      <c r="N15" s="167">
        <v>0</v>
      </c>
      <c r="O15" s="167"/>
      <c r="P15" s="171"/>
      <c r="Q15" s="171"/>
      <c r="R15" s="171"/>
      <c r="S15" s="172">
        <f t="shared" ref="S15:S22" si="5">ROUND(F15*(P15),3)</f>
        <v>0</v>
      </c>
      <c r="T15" s="168"/>
      <c r="U15" s="168"/>
      <c r="V15" s="173"/>
      <c r="Z15">
        <v>0</v>
      </c>
    </row>
    <row r="16" spans="1:26" ht="24.95" customHeight="1" x14ac:dyDescent="0.25">
      <c r="A16" s="169">
        <v>3</v>
      </c>
      <c r="B16" s="164" t="s">
        <v>90</v>
      </c>
      <c r="C16" s="170" t="s">
        <v>97</v>
      </c>
      <c r="D16" s="164" t="s">
        <v>98</v>
      </c>
      <c r="E16" s="164" t="s">
        <v>99</v>
      </c>
      <c r="F16" s="165">
        <v>194.274</v>
      </c>
      <c r="G16" s="166">
        <v>0</v>
      </c>
      <c r="H16" s="166">
        <v>0</v>
      </c>
      <c r="I16" s="166">
        <f t="shared" si="0"/>
        <v>0</v>
      </c>
      <c r="J16" s="164">
        <f t="shared" si="1"/>
        <v>0</v>
      </c>
      <c r="K16" s="167">
        <f t="shared" si="2"/>
        <v>0</v>
      </c>
      <c r="L16" s="167">
        <f t="shared" si="3"/>
        <v>0</v>
      </c>
      <c r="M16" s="167">
        <f t="shared" si="4"/>
        <v>0</v>
      </c>
      <c r="N16" s="167">
        <v>0</v>
      </c>
      <c r="O16" s="167"/>
      <c r="P16" s="171"/>
      <c r="Q16" s="171"/>
      <c r="R16" s="171"/>
      <c r="S16" s="172">
        <f t="shared" si="5"/>
        <v>0</v>
      </c>
      <c r="T16" s="168"/>
      <c r="U16" s="168"/>
      <c r="V16" s="173"/>
      <c r="Z16">
        <v>0</v>
      </c>
    </row>
    <row r="17" spans="1:26" ht="24.95" customHeight="1" x14ac:dyDescent="0.25">
      <c r="A17" s="169">
        <v>4</v>
      </c>
      <c r="B17" s="164" t="s">
        <v>100</v>
      </c>
      <c r="C17" s="170" t="s">
        <v>101</v>
      </c>
      <c r="D17" s="164" t="s">
        <v>102</v>
      </c>
      <c r="E17" s="164" t="s">
        <v>103</v>
      </c>
      <c r="F17" s="165">
        <v>1.8620000000000001</v>
      </c>
      <c r="G17" s="166">
        <v>0</v>
      </c>
      <c r="H17" s="166">
        <v>0</v>
      </c>
      <c r="I17" s="166">
        <f t="shared" si="0"/>
        <v>0</v>
      </c>
      <c r="J17" s="164">
        <f t="shared" si="1"/>
        <v>0</v>
      </c>
      <c r="K17" s="167">
        <f t="shared" si="2"/>
        <v>0</v>
      </c>
      <c r="L17" s="167">
        <f t="shared" si="3"/>
        <v>0</v>
      </c>
      <c r="M17" s="167">
        <f t="shared" si="4"/>
        <v>0</v>
      </c>
      <c r="N17" s="167">
        <v>0</v>
      </c>
      <c r="O17" s="167"/>
      <c r="P17" s="171"/>
      <c r="Q17" s="171"/>
      <c r="R17" s="171"/>
      <c r="S17" s="172">
        <f t="shared" si="5"/>
        <v>0</v>
      </c>
      <c r="T17" s="168"/>
      <c r="U17" s="168"/>
      <c r="V17" s="173"/>
      <c r="Z17">
        <v>0</v>
      </c>
    </row>
    <row r="18" spans="1:26" ht="24.95" customHeight="1" x14ac:dyDescent="0.25">
      <c r="A18" s="169">
        <v>5</v>
      </c>
      <c r="B18" s="164" t="s">
        <v>100</v>
      </c>
      <c r="C18" s="170" t="s">
        <v>104</v>
      </c>
      <c r="D18" s="164" t="s">
        <v>105</v>
      </c>
      <c r="E18" s="164" t="s">
        <v>103</v>
      </c>
      <c r="F18" s="165">
        <v>14.896000000000001</v>
      </c>
      <c r="G18" s="166">
        <v>0</v>
      </c>
      <c r="H18" s="166">
        <v>0</v>
      </c>
      <c r="I18" s="166">
        <f t="shared" si="0"/>
        <v>0</v>
      </c>
      <c r="J18" s="164">
        <f t="shared" si="1"/>
        <v>0</v>
      </c>
      <c r="K18" s="167">
        <f t="shared" si="2"/>
        <v>0</v>
      </c>
      <c r="L18" s="167">
        <f t="shared" si="3"/>
        <v>0</v>
      </c>
      <c r="M18" s="167">
        <f t="shared" si="4"/>
        <v>0</v>
      </c>
      <c r="N18" s="167">
        <v>0</v>
      </c>
      <c r="O18" s="167"/>
      <c r="P18" s="171"/>
      <c r="Q18" s="171"/>
      <c r="R18" s="171"/>
      <c r="S18" s="172">
        <f t="shared" si="5"/>
        <v>0</v>
      </c>
      <c r="T18" s="168"/>
      <c r="U18" s="168"/>
      <c r="V18" s="173"/>
      <c r="Z18">
        <v>0</v>
      </c>
    </row>
    <row r="19" spans="1:26" ht="24.95" customHeight="1" x14ac:dyDescent="0.25">
      <c r="A19" s="169">
        <v>6</v>
      </c>
      <c r="B19" s="164" t="s">
        <v>100</v>
      </c>
      <c r="C19" s="170" t="s">
        <v>106</v>
      </c>
      <c r="D19" s="164" t="s">
        <v>107</v>
      </c>
      <c r="E19" s="164" t="s">
        <v>103</v>
      </c>
      <c r="F19" s="165">
        <v>1.8620000000000001</v>
      </c>
      <c r="G19" s="166">
        <v>0</v>
      </c>
      <c r="H19" s="166">
        <v>0</v>
      </c>
      <c r="I19" s="166">
        <f t="shared" si="0"/>
        <v>0</v>
      </c>
      <c r="J19" s="164">
        <f t="shared" si="1"/>
        <v>0</v>
      </c>
      <c r="K19" s="167">
        <f t="shared" si="2"/>
        <v>0</v>
      </c>
      <c r="L19" s="167">
        <f t="shared" si="3"/>
        <v>0</v>
      </c>
      <c r="M19" s="167">
        <f t="shared" si="4"/>
        <v>0</v>
      </c>
      <c r="N19" s="167">
        <v>0</v>
      </c>
      <c r="O19" s="167"/>
      <c r="P19" s="171"/>
      <c r="Q19" s="171"/>
      <c r="R19" s="171"/>
      <c r="S19" s="172">
        <f t="shared" si="5"/>
        <v>0</v>
      </c>
      <c r="T19" s="168"/>
      <c r="U19" s="168"/>
      <c r="V19" s="173"/>
      <c r="Z19">
        <v>0</v>
      </c>
    </row>
    <row r="20" spans="1:26" ht="24.95" customHeight="1" x14ac:dyDescent="0.25">
      <c r="A20" s="169">
        <v>7</v>
      </c>
      <c r="B20" s="164" t="s">
        <v>100</v>
      </c>
      <c r="C20" s="170" t="s">
        <v>108</v>
      </c>
      <c r="D20" s="164" t="s">
        <v>109</v>
      </c>
      <c r="E20" s="164" t="s">
        <v>103</v>
      </c>
      <c r="F20" s="165">
        <v>1.8620000000000001</v>
      </c>
      <c r="G20" s="166">
        <v>0</v>
      </c>
      <c r="H20" s="166">
        <v>0</v>
      </c>
      <c r="I20" s="166">
        <f t="shared" si="0"/>
        <v>0</v>
      </c>
      <c r="J20" s="164">
        <f t="shared" si="1"/>
        <v>0</v>
      </c>
      <c r="K20" s="167">
        <f t="shared" si="2"/>
        <v>0</v>
      </c>
      <c r="L20" s="167">
        <f t="shared" si="3"/>
        <v>0</v>
      </c>
      <c r="M20" s="167">
        <f t="shared" si="4"/>
        <v>0</v>
      </c>
      <c r="N20" s="167">
        <v>0</v>
      </c>
      <c r="O20" s="167"/>
      <c r="P20" s="171"/>
      <c r="Q20" s="171"/>
      <c r="R20" s="171"/>
      <c r="S20" s="172">
        <f t="shared" si="5"/>
        <v>0</v>
      </c>
      <c r="T20" s="168"/>
      <c r="U20" s="168"/>
      <c r="V20" s="173"/>
      <c r="Z20">
        <v>0</v>
      </c>
    </row>
    <row r="21" spans="1:26" ht="24.95" customHeight="1" x14ac:dyDescent="0.25">
      <c r="A21" s="169">
        <v>8</v>
      </c>
      <c r="B21" s="164" t="s">
        <v>100</v>
      </c>
      <c r="C21" s="170" t="s">
        <v>110</v>
      </c>
      <c r="D21" s="164" t="s">
        <v>111</v>
      </c>
      <c r="E21" s="164" t="s">
        <v>103</v>
      </c>
      <c r="F21" s="165">
        <v>1.8620000000000001</v>
      </c>
      <c r="G21" s="166">
        <v>0</v>
      </c>
      <c r="H21" s="166">
        <v>0</v>
      </c>
      <c r="I21" s="166">
        <f t="shared" si="0"/>
        <v>0</v>
      </c>
      <c r="J21" s="164">
        <f t="shared" si="1"/>
        <v>0</v>
      </c>
      <c r="K21" s="167">
        <f t="shared" si="2"/>
        <v>0</v>
      </c>
      <c r="L21" s="167">
        <f t="shared" si="3"/>
        <v>0</v>
      </c>
      <c r="M21" s="167">
        <f t="shared" si="4"/>
        <v>0</v>
      </c>
      <c r="N21" s="167">
        <v>0</v>
      </c>
      <c r="O21" s="167"/>
      <c r="P21" s="171"/>
      <c r="Q21" s="171"/>
      <c r="R21" s="171"/>
      <c r="S21" s="172">
        <f t="shared" si="5"/>
        <v>0</v>
      </c>
      <c r="T21" s="168"/>
      <c r="U21" s="168"/>
      <c r="V21" s="173"/>
      <c r="Z21">
        <v>0</v>
      </c>
    </row>
    <row r="22" spans="1:26" ht="35.1" customHeight="1" x14ac:dyDescent="0.25">
      <c r="A22" s="169">
        <v>9</v>
      </c>
      <c r="B22" s="164" t="s">
        <v>100</v>
      </c>
      <c r="C22" s="170" t="s">
        <v>112</v>
      </c>
      <c r="D22" s="164" t="s">
        <v>113</v>
      </c>
      <c r="E22" s="164" t="s">
        <v>103</v>
      </c>
      <c r="F22" s="165">
        <v>1.8620000000000001</v>
      </c>
      <c r="G22" s="166">
        <v>0</v>
      </c>
      <c r="H22" s="166">
        <v>0</v>
      </c>
      <c r="I22" s="166">
        <f t="shared" si="0"/>
        <v>0</v>
      </c>
      <c r="J22" s="164">
        <f t="shared" si="1"/>
        <v>0</v>
      </c>
      <c r="K22" s="167">
        <f t="shared" si="2"/>
        <v>0</v>
      </c>
      <c r="L22" s="167">
        <f t="shared" si="3"/>
        <v>0</v>
      </c>
      <c r="M22" s="167">
        <f t="shared" si="4"/>
        <v>0</v>
      </c>
      <c r="N22" s="167">
        <v>0</v>
      </c>
      <c r="O22" s="167"/>
      <c r="P22" s="171"/>
      <c r="Q22" s="171"/>
      <c r="R22" s="171"/>
      <c r="S22" s="172">
        <f t="shared" si="5"/>
        <v>0</v>
      </c>
      <c r="T22" s="168"/>
      <c r="U22" s="168"/>
      <c r="V22" s="173"/>
      <c r="Z22">
        <v>0</v>
      </c>
    </row>
    <row r="23" spans="1:26" x14ac:dyDescent="0.25">
      <c r="A23" s="148"/>
      <c r="B23" s="148"/>
      <c r="C23" s="163">
        <v>9</v>
      </c>
      <c r="D23" s="163" t="s">
        <v>68</v>
      </c>
      <c r="E23" s="148"/>
      <c r="F23" s="162"/>
      <c r="G23" s="151">
        <f>ROUND((SUM(L14:L22))/1,2)</f>
        <v>0</v>
      </c>
      <c r="H23" s="151">
        <f>ROUND((SUM(M14:M22))/1,2)</f>
        <v>0</v>
      </c>
      <c r="I23" s="151">
        <f>ROUND((SUM(I14:I22))/1,2)</f>
        <v>0</v>
      </c>
      <c r="J23" s="148"/>
      <c r="K23" s="148"/>
      <c r="L23" s="148">
        <f>ROUND((SUM(L14:L22))/1,2)</f>
        <v>0</v>
      </c>
      <c r="M23" s="148">
        <f>ROUND((SUM(M14:M22))/1,2)</f>
        <v>0</v>
      </c>
      <c r="N23" s="148"/>
      <c r="O23" s="148"/>
      <c r="P23" s="174"/>
      <c r="Q23" s="148"/>
      <c r="R23" s="148"/>
      <c r="S23" s="174">
        <f>ROUND((SUM(S14:S22))/1,2)</f>
        <v>0</v>
      </c>
      <c r="T23" s="145"/>
      <c r="U23" s="145"/>
      <c r="V23" s="2">
        <f>ROUND((SUM(V14:V22))/1,2)</f>
        <v>0</v>
      </c>
      <c r="W23" s="145"/>
      <c r="X23" s="145"/>
      <c r="Y23" s="145"/>
      <c r="Z23" s="145"/>
    </row>
    <row r="24" spans="1:26" x14ac:dyDescent="0.25">
      <c r="A24" s="1"/>
      <c r="B24" s="1"/>
      <c r="C24" s="1"/>
      <c r="D24" s="1"/>
      <c r="E24" s="1"/>
      <c r="F24" s="158"/>
      <c r="G24" s="141"/>
      <c r="H24" s="141"/>
      <c r="I24" s="141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x14ac:dyDescent="0.25">
      <c r="A25" s="148"/>
      <c r="B25" s="148"/>
      <c r="C25" s="163">
        <v>99</v>
      </c>
      <c r="D25" s="163" t="s">
        <v>69</v>
      </c>
      <c r="E25" s="148"/>
      <c r="F25" s="162"/>
      <c r="G25" s="149"/>
      <c r="H25" s="149"/>
      <c r="I25" s="149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5"/>
      <c r="U25" s="145"/>
      <c r="V25" s="148"/>
      <c r="W25" s="145"/>
      <c r="X25" s="145"/>
      <c r="Y25" s="145"/>
      <c r="Z25" s="145"/>
    </row>
    <row r="26" spans="1:26" ht="24.95" customHeight="1" x14ac:dyDescent="0.25">
      <c r="A26" s="169">
        <v>10</v>
      </c>
      <c r="B26" s="164" t="s">
        <v>114</v>
      </c>
      <c r="C26" s="170" t="s">
        <v>115</v>
      </c>
      <c r="D26" s="164" t="s">
        <v>116</v>
      </c>
      <c r="E26" s="164" t="s">
        <v>103</v>
      </c>
      <c r="F26" s="165">
        <v>4.3689999999999998</v>
      </c>
      <c r="G26" s="166">
        <v>0</v>
      </c>
      <c r="H26" s="166">
        <v>0</v>
      </c>
      <c r="I26" s="166">
        <f>ROUND(F26*(G26+H26),2)</f>
        <v>0</v>
      </c>
      <c r="J26" s="164">
        <f>ROUND(F26*(N26),2)</f>
        <v>0</v>
      </c>
      <c r="K26" s="167">
        <f>ROUND(F26*(O26),2)</f>
        <v>0</v>
      </c>
      <c r="L26" s="167">
        <f>ROUND(F26*(G26),2)</f>
        <v>0</v>
      </c>
      <c r="M26" s="167">
        <f>ROUND(F26*(H26),2)</f>
        <v>0</v>
      </c>
      <c r="N26" s="167">
        <v>0</v>
      </c>
      <c r="O26" s="167"/>
      <c r="P26" s="171"/>
      <c r="Q26" s="171"/>
      <c r="R26" s="171"/>
      <c r="S26" s="172">
        <f>ROUND(F26*(P26),3)</f>
        <v>0</v>
      </c>
      <c r="T26" s="168"/>
      <c r="U26" s="168"/>
      <c r="V26" s="173"/>
      <c r="Z26">
        <v>0</v>
      </c>
    </row>
    <row r="27" spans="1:26" x14ac:dyDescent="0.25">
      <c r="A27" s="148"/>
      <c r="B27" s="148"/>
      <c r="C27" s="163">
        <v>99</v>
      </c>
      <c r="D27" s="163" t="s">
        <v>69</v>
      </c>
      <c r="E27" s="148"/>
      <c r="F27" s="162"/>
      <c r="G27" s="151">
        <f>ROUND((SUM(L25:L26))/1,2)</f>
        <v>0</v>
      </c>
      <c r="H27" s="151">
        <f>ROUND((SUM(M25:M26))/1,2)</f>
        <v>0</v>
      </c>
      <c r="I27" s="151">
        <f>ROUND((SUM(I25:I26))/1,2)</f>
        <v>0</v>
      </c>
      <c r="J27" s="148"/>
      <c r="K27" s="148"/>
      <c r="L27" s="148">
        <f>ROUND((SUM(L25:L26))/1,2)</f>
        <v>0</v>
      </c>
      <c r="M27" s="148">
        <f>ROUND((SUM(M25:M26))/1,2)</f>
        <v>0</v>
      </c>
      <c r="N27" s="148"/>
      <c r="O27" s="148"/>
      <c r="P27" s="174"/>
      <c r="Q27" s="148"/>
      <c r="R27" s="148"/>
      <c r="S27" s="174">
        <f>ROUND((SUM(S25:S26))/1,2)</f>
        <v>0</v>
      </c>
      <c r="T27" s="145"/>
      <c r="U27" s="145"/>
      <c r="V27" s="2">
        <f>ROUND((SUM(V25:V26))/1,2)</f>
        <v>0</v>
      </c>
      <c r="W27" s="145"/>
      <c r="X27" s="145"/>
      <c r="Y27" s="145"/>
      <c r="Z27" s="145"/>
    </row>
    <row r="28" spans="1:26" x14ac:dyDescent="0.25">
      <c r="A28" s="1"/>
      <c r="B28" s="1"/>
      <c r="C28" s="1"/>
      <c r="D28" s="1"/>
      <c r="E28" s="1"/>
      <c r="F28" s="158"/>
      <c r="G28" s="141"/>
      <c r="H28" s="141"/>
      <c r="I28" s="141"/>
      <c r="J28" s="1"/>
      <c r="K28" s="1"/>
      <c r="L28" s="1"/>
      <c r="M28" s="1"/>
      <c r="N28" s="1"/>
      <c r="O28" s="1"/>
      <c r="P28" s="1"/>
      <c r="Q28" s="1"/>
      <c r="R28" s="1"/>
      <c r="S28" s="1"/>
      <c r="V28" s="1"/>
    </row>
    <row r="29" spans="1:26" x14ac:dyDescent="0.25">
      <c r="A29" s="148"/>
      <c r="B29" s="148"/>
      <c r="C29" s="148"/>
      <c r="D29" s="2" t="s">
        <v>66</v>
      </c>
      <c r="E29" s="148"/>
      <c r="F29" s="162"/>
      <c r="G29" s="151">
        <f>ROUND((SUM(L9:L28))/2,2)</f>
        <v>0</v>
      </c>
      <c r="H29" s="151">
        <f>ROUND((SUM(M9:M28))/2,2)</f>
        <v>0</v>
      </c>
      <c r="I29" s="151">
        <f>ROUND((SUM(I9:I28))/2,2)</f>
        <v>0</v>
      </c>
      <c r="J29" s="149"/>
      <c r="K29" s="148"/>
      <c r="L29" s="149">
        <f>ROUND((SUM(L9:L28))/2,2)</f>
        <v>0</v>
      </c>
      <c r="M29" s="149">
        <f>ROUND((SUM(M9:M28))/2,2)</f>
        <v>0</v>
      </c>
      <c r="N29" s="148"/>
      <c r="O29" s="148"/>
      <c r="P29" s="174"/>
      <c r="Q29" s="148"/>
      <c r="R29" s="148"/>
      <c r="S29" s="174">
        <f>ROUND((SUM(S9:S28))/2,2)</f>
        <v>0</v>
      </c>
      <c r="T29" s="145"/>
      <c r="U29" s="145"/>
      <c r="V29" s="2">
        <f>ROUND((SUM(V9:V28))/2,2)</f>
        <v>0</v>
      </c>
    </row>
    <row r="30" spans="1:26" x14ac:dyDescent="0.25">
      <c r="A30" s="1"/>
      <c r="B30" s="1"/>
      <c r="C30" s="1"/>
      <c r="D30" s="1"/>
      <c r="E30" s="1"/>
      <c r="F30" s="158"/>
      <c r="G30" s="141"/>
      <c r="H30" s="141"/>
      <c r="I30" s="141"/>
      <c r="J30" s="1"/>
      <c r="K30" s="1"/>
      <c r="L30" s="1"/>
      <c r="M30" s="1"/>
      <c r="N30" s="1"/>
      <c r="O30" s="1"/>
      <c r="P30" s="1"/>
      <c r="Q30" s="1"/>
      <c r="R30" s="1"/>
      <c r="S30" s="1"/>
      <c r="V30" s="1"/>
    </row>
    <row r="31" spans="1:26" x14ac:dyDescent="0.25">
      <c r="A31" s="148"/>
      <c r="B31" s="148"/>
      <c r="C31" s="148"/>
      <c r="D31" s="2" t="s">
        <v>70</v>
      </c>
      <c r="E31" s="148"/>
      <c r="F31" s="162"/>
      <c r="G31" s="149"/>
      <c r="H31" s="149"/>
      <c r="I31" s="149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5"/>
      <c r="U31" s="145"/>
      <c r="V31" s="148"/>
      <c r="W31" s="145"/>
      <c r="X31" s="145"/>
      <c r="Y31" s="145"/>
      <c r="Z31" s="145"/>
    </row>
    <row r="32" spans="1:26" x14ac:dyDescent="0.25">
      <c r="A32" s="148"/>
      <c r="B32" s="148"/>
      <c r="C32" s="163">
        <v>712</v>
      </c>
      <c r="D32" s="163" t="s">
        <v>71</v>
      </c>
      <c r="E32" s="148"/>
      <c r="F32" s="162"/>
      <c r="G32" s="149"/>
      <c r="H32" s="149"/>
      <c r="I32" s="149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5"/>
      <c r="U32" s="145"/>
      <c r="V32" s="148"/>
      <c r="W32" s="145"/>
      <c r="X32" s="145"/>
      <c r="Y32" s="145"/>
      <c r="Z32" s="145"/>
    </row>
    <row r="33" spans="1:26" ht="24.95" customHeight="1" x14ac:dyDescent="0.25">
      <c r="A33" s="169">
        <v>11</v>
      </c>
      <c r="B33" s="164" t="s">
        <v>90</v>
      </c>
      <c r="C33" s="170" t="s">
        <v>117</v>
      </c>
      <c r="D33" s="164" t="s">
        <v>118</v>
      </c>
      <c r="E33" s="164" t="s">
        <v>119</v>
      </c>
      <c r="F33" s="165">
        <v>76</v>
      </c>
      <c r="G33" s="166">
        <v>0</v>
      </c>
      <c r="H33" s="166">
        <v>0</v>
      </c>
      <c r="I33" s="166">
        <f t="shared" ref="I33:I48" si="6">ROUND(F33*(G33+H33),2)</f>
        <v>0</v>
      </c>
      <c r="J33" s="164">
        <f t="shared" ref="J33:J48" si="7">ROUND(F33*(N33),2)</f>
        <v>0</v>
      </c>
      <c r="K33" s="167">
        <f t="shared" ref="K33:K48" si="8">ROUND(F33*(O33),2)</f>
        <v>0</v>
      </c>
      <c r="L33" s="167">
        <f t="shared" ref="L33:L48" si="9">ROUND(F33*(G33),2)</f>
        <v>0</v>
      </c>
      <c r="M33" s="167">
        <f t="shared" ref="M33:M48" si="10">ROUND(F33*(H33),2)</f>
        <v>0</v>
      </c>
      <c r="N33" s="167">
        <v>0</v>
      </c>
      <c r="O33" s="167"/>
      <c r="P33" s="171"/>
      <c r="Q33" s="171"/>
      <c r="R33" s="171"/>
      <c r="S33" s="172">
        <f t="shared" ref="S33:S48" si="11">ROUND(F33*(P33),3)</f>
        <v>0</v>
      </c>
      <c r="T33" s="168"/>
      <c r="U33" s="168"/>
      <c r="V33" s="173"/>
      <c r="Z33">
        <v>0</v>
      </c>
    </row>
    <row r="34" spans="1:26" ht="35.1" customHeight="1" x14ac:dyDescent="0.25">
      <c r="A34" s="169">
        <v>12</v>
      </c>
      <c r="B34" s="164" t="s">
        <v>90</v>
      </c>
      <c r="C34" s="170" t="s">
        <v>120</v>
      </c>
      <c r="D34" s="164" t="s">
        <v>121</v>
      </c>
      <c r="E34" s="164" t="s">
        <v>122</v>
      </c>
      <c r="F34" s="165">
        <v>168</v>
      </c>
      <c r="G34" s="166">
        <v>0</v>
      </c>
      <c r="H34" s="166">
        <v>0</v>
      </c>
      <c r="I34" s="166">
        <f t="shared" si="6"/>
        <v>0</v>
      </c>
      <c r="J34" s="164">
        <f t="shared" si="7"/>
        <v>0</v>
      </c>
      <c r="K34" s="167">
        <f t="shared" si="8"/>
        <v>0</v>
      </c>
      <c r="L34" s="167">
        <f t="shared" si="9"/>
        <v>0</v>
      </c>
      <c r="M34" s="167">
        <f t="shared" si="10"/>
        <v>0</v>
      </c>
      <c r="N34" s="167">
        <v>0</v>
      </c>
      <c r="O34" s="167"/>
      <c r="P34" s="171"/>
      <c r="Q34" s="171"/>
      <c r="R34" s="171"/>
      <c r="S34" s="172">
        <f t="shared" si="11"/>
        <v>0</v>
      </c>
      <c r="T34" s="168"/>
      <c r="U34" s="168"/>
      <c r="V34" s="173"/>
      <c r="Z34">
        <v>0</v>
      </c>
    </row>
    <row r="35" spans="1:26" ht="24.95" customHeight="1" x14ac:dyDescent="0.25">
      <c r="A35" s="169">
        <v>13</v>
      </c>
      <c r="B35" s="164" t="s">
        <v>90</v>
      </c>
      <c r="C35" s="170" t="s">
        <v>123</v>
      </c>
      <c r="D35" s="164" t="s">
        <v>124</v>
      </c>
      <c r="E35" s="164" t="s">
        <v>125</v>
      </c>
      <c r="F35" s="165">
        <v>1</v>
      </c>
      <c r="G35" s="166">
        <v>0</v>
      </c>
      <c r="H35" s="166">
        <v>0</v>
      </c>
      <c r="I35" s="166">
        <f t="shared" si="6"/>
        <v>0</v>
      </c>
      <c r="J35" s="164">
        <f t="shared" si="7"/>
        <v>0</v>
      </c>
      <c r="K35" s="167">
        <f t="shared" si="8"/>
        <v>0</v>
      </c>
      <c r="L35" s="167">
        <f t="shared" si="9"/>
        <v>0</v>
      </c>
      <c r="M35" s="167">
        <f t="shared" si="10"/>
        <v>0</v>
      </c>
      <c r="N35" s="167">
        <v>0</v>
      </c>
      <c r="O35" s="167"/>
      <c r="P35" s="171"/>
      <c r="Q35" s="171"/>
      <c r="R35" s="171"/>
      <c r="S35" s="172">
        <f t="shared" si="11"/>
        <v>0</v>
      </c>
      <c r="T35" s="168"/>
      <c r="U35" s="168"/>
      <c r="V35" s="173"/>
      <c r="Z35">
        <v>0</v>
      </c>
    </row>
    <row r="36" spans="1:26" ht="35.1" customHeight="1" x14ac:dyDescent="0.25">
      <c r="A36" s="169">
        <v>14</v>
      </c>
      <c r="B36" s="164" t="s">
        <v>126</v>
      </c>
      <c r="C36" s="170" t="s">
        <v>127</v>
      </c>
      <c r="D36" s="164" t="s">
        <v>128</v>
      </c>
      <c r="E36" s="164" t="s">
        <v>99</v>
      </c>
      <c r="F36" s="165">
        <v>323.79000000000002</v>
      </c>
      <c r="G36" s="166">
        <v>0</v>
      </c>
      <c r="H36" s="166">
        <v>0</v>
      </c>
      <c r="I36" s="166">
        <f t="shared" si="6"/>
        <v>0</v>
      </c>
      <c r="J36" s="164">
        <f t="shared" si="7"/>
        <v>0</v>
      </c>
      <c r="K36" s="167">
        <f t="shared" si="8"/>
        <v>0</v>
      </c>
      <c r="L36" s="167">
        <f t="shared" si="9"/>
        <v>0</v>
      </c>
      <c r="M36" s="167">
        <f t="shared" si="10"/>
        <v>0</v>
      </c>
      <c r="N36" s="167">
        <v>0</v>
      </c>
      <c r="O36" s="167"/>
      <c r="P36" s="173">
        <v>9.0000000000000006E-5</v>
      </c>
      <c r="Q36" s="171"/>
      <c r="R36" s="171">
        <v>9.0000000000000006E-5</v>
      </c>
      <c r="S36" s="172">
        <f t="shared" si="11"/>
        <v>2.9000000000000001E-2</v>
      </c>
      <c r="T36" s="168"/>
      <c r="U36" s="168"/>
      <c r="V36" s="173"/>
      <c r="Z36">
        <v>0</v>
      </c>
    </row>
    <row r="37" spans="1:26" ht="24.95" customHeight="1" x14ac:dyDescent="0.25">
      <c r="A37" s="169">
        <v>15</v>
      </c>
      <c r="B37" s="175" t="s">
        <v>129</v>
      </c>
      <c r="C37" s="180" t="s">
        <v>130</v>
      </c>
      <c r="D37" s="175" t="s">
        <v>131</v>
      </c>
      <c r="E37" s="175" t="s">
        <v>132</v>
      </c>
      <c r="F37" s="176">
        <v>388.548</v>
      </c>
      <c r="G37" s="177">
        <v>0</v>
      </c>
      <c r="H37" s="177">
        <v>0</v>
      </c>
      <c r="I37" s="177">
        <f t="shared" si="6"/>
        <v>0</v>
      </c>
      <c r="J37" s="175">
        <f t="shared" si="7"/>
        <v>0</v>
      </c>
      <c r="K37" s="178">
        <f t="shared" si="8"/>
        <v>0</v>
      </c>
      <c r="L37" s="178">
        <f t="shared" si="9"/>
        <v>0</v>
      </c>
      <c r="M37" s="178">
        <f t="shared" si="10"/>
        <v>0</v>
      </c>
      <c r="N37" s="178">
        <v>0</v>
      </c>
      <c r="O37" s="178"/>
      <c r="P37" s="181"/>
      <c r="Q37" s="181"/>
      <c r="R37" s="181"/>
      <c r="S37" s="182">
        <f t="shared" si="11"/>
        <v>0</v>
      </c>
      <c r="T37" s="179"/>
      <c r="U37" s="179"/>
      <c r="V37" s="183"/>
      <c r="Z37">
        <v>0</v>
      </c>
    </row>
    <row r="38" spans="1:26" ht="24.95" customHeight="1" x14ac:dyDescent="0.25">
      <c r="A38" s="169">
        <v>16</v>
      </c>
      <c r="B38" s="164" t="s">
        <v>126</v>
      </c>
      <c r="C38" s="170" t="s">
        <v>133</v>
      </c>
      <c r="D38" s="164" t="s">
        <v>134</v>
      </c>
      <c r="E38" s="164" t="s">
        <v>122</v>
      </c>
      <c r="F38" s="165">
        <v>1788.95</v>
      </c>
      <c r="G38" s="166">
        <v>0</v>
      </c>
      <c r="H38" s="166">
        <v>0</v>
      </c>
      <c r="I38" s="166">
        <f t="shared" si="6"/>
        <v>0</v>
      </c>
      <c r="J38" s="164">
        <f t="shared" si="7"/>
        <v>0</v>
      </c>
      <c r="K38" s="167">
        <f t="shared" si="8"/>
        <v>0</v>
      </c>
      <c r="L38" s="167">
        <f t="shared" si="9"/>
        <v>0</v>
      </c>
      <c r="M38" s="167">
        <f t="shared" si="10"/>
        <v>0</v>
      </c>
      <c r="N38" s="167">
        <v>0</v>
      </c>
      <c r="O38" s="167"/>
      <c r="P38" s="171"/>
      <c r="Q38" s="171"/>
      <c r="R38" s="171"/>
      <c r="S38" s="172">
        <f t="shared" si="11"/>
        <v>0</v>
      </c>
      <c r="T38" s="168"/>
      <c r="U38" s="168"/>
      <c r="V38" s="173"/>
      <c r="Z38">
        <v>0</v>
      </c>
    </row>
    <row r="39" spans="1:26" ht="24.95" customHeight="1" x14ac:dyDescent="0.25">
      <c r="A39" s="169">
        <v>17</v>
      </c>
      <c r="B39" s="175" t="s">
        <v>135</v>
      </c>
      <c r="C39" s="180" t="s">
        <v>136</v>
      </c>
      <c r="D39" s="175" t="s">
        <v>137</v>
      </c>
      <c r="E39" s="175" t="s">
        <v>122</v>
      </c>
      <c r="F39" s="176">
        <v>1788.95</v>
      </c>
      <c r="G39" s="177">
        <v>0</v>
      </c>
      <c r="H39" s="177">
        <v>0</v>
      </c>
      <c r="I39" s="177">
        <f t="shared" si="6"/>
        <v>0</v>
      </c>
      <c r="J39" s="175">
        <f t="shared" si="7"/>
        <v>0</v>
      </c>
      <c r="K39" s="178">
        <f t="shared" si="8"/>
        <v>0</v>
      </c>
      <c r="L39" s="178">
        <f t="shared" si="9"/>
        <v>0</v>
      </c>
      <c r="M39" s="178">
        <f t="shared" si="10"/>
        <v>0</v>
      </c>
      <c r="N39" s="178">
        <v>0</v>
      </c>
      <c r="O39" s="178"/>
      <c r="P39" s="183">
        <v>2.5999999999999998E-4</v>
      </c>
      <c r="Q39" s="181"/>
      <c r="R39" s="181">
        <v>2.5999999999999998E-4</v>
      </c>
      <c r="S39" s="182">
        <f t="shared" si="11"/>
        <v>0.46500000000000002</v>
      </c>
      <c r="T39" s="179"/>
      <c r="U39" s="179"/>
      <c r="V39" s="183"/>
      <c r="Z39">
        <v>0</v>
      </c>
    </row>
    <row r="40" spans="1:26" ht="24.95" customHeight="1" x14ac:dyDescent="0.25">
      <c r="A40" s="169">
        <v>18</v>
      </c>
      <c r="B40" s="164" t="s">
        <v>126</v>
      </c>
      <c r="C40" s="170" t="s">
        <v>138</v>
      </c>
      <c r="D40" s="164" t="s">
        <v>139</v>
      </c>
      <c r="E40" s="164" t="s">
        <v>99</v>
      </c>
      <c r="F40" s="165">
        <v>323.79000000000002</v>
      </c>
      <c r="G40" s="166">
        <v>0</v>
      </c>
      <c r="H40" s="166">
        <v>0</v>
      </c>
      <c r="I40" s="166">
        <f t="shared" si="6"/>
        <v>0</v>
      </c>
      <c r="J40" s="164">
        <f t="shared" si="7"/>
        <v>0</v>
      </c>
      <c r="K40" s="167">
        <f t="shared" si="8"/>
        <v>0</v>
      </c>
      <c r="L40" s="167">
        <f t="shared" si="9"/>
        <v>0</v>
      </c>
      <c r="M40" s="167">
        <f t="shared" si="10"/>
        <v>0</v>
      </c>
      <c r="N40" s="167">
        <v>0</v>
      </c>
      <c r="O40" s="167"/>
      <c r="P40" s="171"/>
      <c r="Q40" s="171"/>
      <c r="R40" s="171"/>
      <c r="S40" s="172">
        <f t="shared" si="11"/>
        <v>0</v>
      </c>
      <c r="T40" s="168"/>
      <c r="U40" s="168"/>
      <c r="V40" s="173"/>
      <c r="Z40">
        <v>0</v>
      </c>
    </row>
    <row r="41" spans="1:26" ht="24.95" customHeight="1" x14ac:dyDescent="0.25">
      <c r="A41" s="169">
        <v>19</v>
      </c>
      <c r="B41" s="175" t="s">
        <v>129</v>
      </c>
      <c r="C41" s="180" t="s">
        <v>140</v>
      </c>
      <c r="D41" s="175" t="s">
        <v>141</v>
      </c>
      <c r="E41" s="175" t="s">
        <v>99</v>
      </c>
      <c r="F41" s="176">
        <v>388.548</v>
      </c>
      <c r="G41" s="177">
        <v>0</v>
      </c>
      <c r="H41" s="177">
        <v>0</v>
      </c>
      <c r="I41" s="177">
        <f t="shared" si="6"/>
        <v>0</v>
      </c>
      <c r="J41" s="175">
        <f t="shared" si="7"/>
        <v>0</v>
      </c>
      <c r="K41" s="178">
        <f t="shared" si="8"/>
        <v>0</v>
      </c>
      <c r="L41" s="178">
        <f t="shared" si="9"/>
        <v>0</v>
      </c>
      <c r="M41" s="178">
        <f t="shared" si="10"/>
        <v>0</v>
      </c>
      <c r="N41" s="178">
        <v>0</v>
      </c>
      <c r="O41" s="178"/>
      <c r="P41" s="181"/>
      <c r="Q41" s="181"/>
      <c r="R41" s="181"/>
      <c r="S41" s="182">
        <f t="shared" si="11"/>
        <v>0</v>
      </c>
      <c r="T41" s="179"/>
      <c r="U41" s="179"/>
      <c r="V41" s="183"/>
      <c r="Z41">
        <v>0</v>
      </c>
    </row>
    <row r="42" spans="1:26" ht="23.25" x14ac:dyDescent="0.25">
      <c r="A42" s="169">
        <v>20</v>
      </c>
      <c r="B42" s="164" t="s">
        <v>126</v>
      </c>
      <c r="C42" s="170" t="s">
        <v>142</v>
      </c>
      <c r="D42" s="164" t="s">
        <v>143</v>
      </c>
      <c r="E42" s="164" t="s">
        <v>119</v>
      </c>
      <c r="F42" s="165">
        <v>152</v>
      </c>
      <c r="G42" s="166">
        <v>0</v>
      </c>
      <c r="H42" s="166">
        <v>0</v>
      </c>
      <c r="I42" s="166">
        <f t="shared" si="6"/>
        <v>0</v>
      </c>
      <c r="J42" s="164">
        <f t="shared" si="7"/>
        <v>0</v>
      </c>
      <c r="K42" s="167">
        <f t="shared" si="8"/>
        <v>0</v>
      </c>
      <c r="L42" s="167">
        <f t="shared" si="9"/>
        <v>0</v>
      </c>
      <c r="M42" s="167">
        <f t="shared" si="10"/>
        <v>0</v>
      </c>
      <c r="N42" s="167">
        <v>0</v>
      </c>
      <c r="O42" s="167"/>
      <c r="P42" s="173">
        <v>2.0000000000000002E-5</v>
      </c>
      <c r="Q42" s="171"/>
      <c r="R42" s="171">
        <v>2.0000000000000002E-5</v>
      </c>
      <c r="S42" s="172">
        <f t="shared" si="11"/>
        <v>3.0000000000000001E-3</v>
      </c>
      <c r="T42" s="168"/>
      <c r="U42" s="168"/>
      <c r="V42" s="173"/>
      <c r="Z42">
        <v>0</v>
      </c>
    </row>
    <row r="43" spans="1:26" ht="35.1" customHeight="1" x14ac:dyDescent="0.25">
      <c r="A43" s="169">
        <v>21</v>
      </c>
      <c r="B43" s="164" t="s">
        <v>90</v>
      </c>
      <c r="C43" s="170" t="s">
        <v>144</v>
      </c>
      <c r="D43" s="164" t="s">
        <v>145</v>
      </c>
      <c r="E43" s="164" t="s">
        <v>119</v>
      </c>
      <c r="F43" s="165">
        <v>14.4</v>
      </c>
      <c r="G43" s="166">
        <v>0</v>
      </c>
      <c r="H43" s="166">
        <v>0</v>
      </c>
      <c r="I43" s="166">
        <f t="shared" si="6"/>
        <v>0</v>
      </c>
      <c r="J43" s="164">
        <f t="shared" si="7"/>
        <v>0</v>
      </c>
      <c r="K43" s="167">
        <f t="shared" si="8"/>
        <v>0</v>
      </c>
      <c r="L43" s="167">
        <f t="shared" si="9"/>
        <v>0</v>
      </c>
      <c r="M43" s="167">
        <f t="shared" si="10"/>
        <v>0</v>
      </c>
      <c r="N43" s="167">
        <v>0</v>
      </c>
      <c r="O43" s="167"/>
      <c r="P43" s="171"/>
      <c r="Q43" s="171"/>
      <c r="R43" s="171"/>
      <c r="S43" s="172">
        <f t="shared" si="11"/>
        <v>0</v>
      </c>
      <c r="T43" s="168"/>
      <c r="U43" s="168"/>
      <c r="V43" s="173"/>
      <c r="Z43">
        <v>0</v>
      </c>
    </row>
    <row r="44" spans="1:26" ht="24.95" customHeight="1" x14ac:dyDescent="0.25">
      <c r="A44" s="169">
        <v>22</v>
      </c>
      <c r="B44" s="164" t="s">
        <v>90</v>
      </c>
      <c r="C44" s="170" t="s">
        <v>146</v>
      </c>
      <c r="D44" s="164" t="s">
        <v>147</v>
      </c>
      <c r="E44" s="164" t="s">
        <v>93</v>
      </c>
      <c r="F44" s="165">
        <v>76</v>
      </c>
      <c r="G44" s="166">
        <v>0</v>
      </c>
      <c r="H44" s="166">
        <v>0</v>
      </c>
      <c r="I44" s="166">
        <f t="shared" si="6"/>
        <v>0</v>
      </c>
      <c r="J44" s="164">
        <f t="shared" si="7"/>
        <v>0</v>
      </c>
      <c r="K44" s="167">
        <f t="shared" si="8"/>
        <v>0</v>
      </c>
      <c r="L44" s="167">
        <f t="shared" si="9"/>
        <v>0</v>
      </c>
      <c r="M44" s="167">
        <f t="shared" si="10"/>
        <v>0</v>
      </c>
      <c r="N44" s="167">
        <v>0</v>
      </c>
      <c r="O44" s="167"/>
      <c r="P44" s="171"/>
      <c r="Q44" s="171"/>
      <c r="R44" s="171"/>
      <c r="S44" s="172">
        <f t="shared" si="11"/>
        <v>0</v>
      </c>
      <c r="T44" s="168"/>
      <c r="U44" s="168"/>
      <c r="V44" s="173"/>
      <c r="Z44">
        <v>0</v>
      </c>
    </row>
    <row r="45" spans="1:26" ht="24.95" customHeight="1" x14ac:dyDescent="0.25">
      <c r="A45" s="169">
        <v>23</v>
      </c>
      <c r="B45" s="175" t="s">
        <v>148</v>
      </c>
      <c r="C45" s="180" t="s">
        <v>149</v>
      </c>
      <c r="D45" s="175" t="s">
        <v>150</v>
      </c>
      <c r="E45" s="175" t="s">
        <v>132</v>
      </c>
      <c r="F45" s="176">
        <v>42.558999999999997</v>
      </c>
      <c r="G45" s="177">
        <v>0</v>
      </c>
      <c r="H45" s="177">
        <v>0</v>
      </c>
      <c r="I45" s="177">
        <f t="shared" si="6"/>
        <v>0</v>
      </c>
      <c r="J45" s="175">
        <f t="shared" si="7"/>
        <v>0</v>
      </c>
      <c r="K45" s="178">
        <f t="shared" si="8"/>
        <v>0</v>
      </c>
      <c r="L45" s="178">
        <f t="shared" si="9"/>
        <v>0</v>
      </c>
      <c r="M45" s="178">
        <f t="shared" si="10"/>
        <v>0</v>
      </c>
      <c r="N45" s="178">
        <v>0</v>
      </c>
      <c r="O45" s="178"/>
      <c r="P45" s="181"/>
      <c r="Q45" s="181"/>
      <c r="R45" s="181"/>
      <c r="S45" s="182">
        <f t="shared" si="11"/>
        <v>0</v>
      </c>
      <c r="T45" s="179"/>
      <c r="U45" s="179"/>
      <c r="V45" s="183"/>
      <c r="Z45">
        <v>0</v>
      </c>
    </row>
    <row r="46" spans="1:26" ht="24.95" customHeight="1" x14ac:dyDescent="0.25">
      <c r="A46" s="169">
        <v>24</v>
      </c>
      <c r="B46" s="164" t="s">
        <v>126</v>
      </c>
      <c r="C46" s="170" t="s">
        <v>151</v>
      </c>
      <c r="D46" s="164" t="s">
        <v>152</v>
      </c>
      <c r="E46" s="164" t="s">
        <v>153</v>
      </c>
      <c r="F46" s="165">
        <v>22</v>
      </c>
      <c r="G46" s="166">
        <v>0</v>
      </c>
      <c r="H46" s="166">
        <v>0</v>
      </c>
      <c r="I46" s="166">
        <f t="shared" si="6"/>
        <v>0</v>
      </c>
      <c r="J46" s="164">
        <f t="shared" si="7"/>
        <v>0</v>
      </c>
      <c r="K46" s="167">
        <f t="shared" si="8"/>
        <v>0</v>
      </c>
      <c r="L46" s="167">
        <f t="shared" si="9"/>
        <v>0</v>
      </c>
      <c r="M46" s="167">
        <f t="shared" si="10"/>
        <v>0</v>
      </c>
      <c r="N46" s="167">
        <v>0</v>
      </c>
      <c r="O46" s="167"/>
      <c r="P46" s="173">
        <v>2.4000000000000001E-4</v>
      </c>
      <c r="Q46" s="171"/>
      <c r="R46" s="171">
        <v>2.4000000000000001E-4</v>
      </c>
      <c r="S46" s="172">
        <f t="shared" si="11"/>
        <v>5.0000000000000001E-3</v>
      </c>
      <c r="T46" s="168"/>
      <c r="U46" s="168"/>
      <c r="V46" s="173"/>
      <c r="Z46">
        <v>0</v>
      </c>
    </row>
    <row r="47" spans="1:26" ht="24.95" customHeight="1" x14ac:dyDescent="0.25">
      <c r="A47" s="169">
        <v>25</v>
      </c>
      <c r="B47" s="164" t="s">
        <v>126</v>
      </c>
      <c r="C47" s="170" t="s">
        <v>154</v>
      </c>
      <c r="D47" s="164" t="s">
        <v>155</v>
      </c>
      <c r="E47" s="164" t="s">
        <v>156</v>
      </c>
      <c r="F47" s="165">
        <v>7.0000000000000009</v>
      </c>
      <c r="G47" s="166">
        <v>0</v>
      </c>
      <c r="H47" s="166">
        <v>0</v>
      </c>
      <c r="I47" s="166">
        <f t="shared" si="6"/>
        <v>0</v>
      </c>
      <c r="J47" s="164">
        <f t="shared" si="7"/>
        <v>0</v>
      </c>
      <c r="K47" s="167">
        <f t="shared" si="8"/>
        <v>0</v>
      </c>
      <c r="L47" s="167">
        <f t="shared" si="9"/>
        <v>0</v>
      </c>
      <c r="M47" s="167">
        <f t="shared" si="10"/>
        <v>0</v>
      </c>
      <c r="N47" s="167">
        <v>0</v>
      </c>
      <c r="O47" s="167"/>
      <c r="P47" s="171"/>
      <c r="Q47" s="171"/>
      <c r="R47" s="171"/>
      <c r="S47" s="172">
        <f t="shared" si="11"/>
        <v>0</v>
      </c>
      <c r="T47" s="168"/>
      <c r="U47" s="168"/>
      <c r="V47" s="173"/>
      <c r="Z47">
        <v>0</v>
      </c>
    </row>
    <row r="48" spans="1:26" ht="24.95" customHeight="1" x14ac:dyDescent="0.25">
      <c r="A48" s="169">
        <v>26</v>
      </c>
      <c r="B48" s="164" t="s">
        <v>157</v>
      </c>
      <c r="C48" s="170" t="s">
        <v>158</v>
      </c>
      <c r="D48" s="164" t="s">
        <v>159</v>
      </c>
      <c r="E48" s="164" t="s">
        <v>99</v>
      </c>
      <c r="F48" s="165">
        <v>323.79000000000002</v>
      </c>
      <c r="G48" s="166">
        <v>0</v>
      </c>
      <c r="H48" s="166">
        <v>0</v>
      </c>
      <c r="I48" s="166">
        <f t="shared" si="6"/>
        <v>0</v>
      </c>
      <c r="J48" s="164">
        <f t="shared" si="7"/>
        <v>0</v>
      </c>
      <c r="K48" s="167">
        <f t="shared" si="8"/>
        <v>0</v>
      </c>
      <c r="L48" s="167">
        <f t="shared" si="9"/>
        <v>0</v>
      </c>
      <c r="M48" s="167">
        <f t="shared" si="10"/>
        <v>0</v>
      </c>
      <c r="N48" s="167">
        <v>0</v>
      </c>
      <c r="O48" s="167"/>
      <c r="P48" s="171"/>
      <c r="Q48" s="171"/>
      <c r="R48" s="171"/>
      <c r="S48" s="172">
        <f t="shared" si="11"/>
        <v>0</v>
      </c>
      <c r="T48" s="168"/>
      <c r="U48" s="168"/>
      <c r="V48" s="173"/>
      <c r="Z48">
        <v>0</v>
      </c>
    </row>
    <row r="49" spans="1:26" x14ac:dyDescent="0.25">
      <c r="A49" s="148"/>
      <c r="B49" s="148"/>
      <c r="C49" s="163">
        <v>712</v>
      </c>
      <c r="D49" s="163" t="s">
        <v>71</v>
      </c>
      <c r="E49" s="148"/>
      <c r="F49" s="162"/>
      <c r="G49" s="151">
        <f>ROUND((SUM(L32:L48))/1,2)</f>
        <v>0</v>
      </c>
      <c r="H49" s="151">
        <f>ROUND((SUM(M32:M48))/1,2)</f>
        <v>0</v>
      </c>
      <c r="I49" s="151">
        <f>ROUND((SUM(I32:I48))/1,2)</f>
        <v>0</v>
      </c>
      <c r="J49" s="148"/>
      <c r="K49" s="148"/>
      <c r="L49" s="148">
        <f>ROUND((SUM(L32:L48))/1,2)</f>
        <v>0</v>
      </c>
      <c r="M49" s="148">
        <f>ROUND((SUM(M32:M48))/1,2)</f>
        <v>0</v>
      </c>
      <c r="N49" s="148"/>
      <c r="O49" s="148"/>
      <c r="P49" s="174"/>
      <c r="Q49" s="148"/>
      <c r="R49" s="148"/>
      <c r="S49" s="174">
        <f>ROUND((SUM(S32:S48))/1,2)</f>
        <v>0.5</v>
      </c>
      <c r="T49" s="145"/>
      <c r="U49" s="145"/>
      <c r="V49" s="2">
        <f>ROUND((SUM(V32:V48))/1,2)</f>
        <v>0</v>
      </c>
      <c r="W49" s="145"/>
      <c r="X49" s="145"/>
      <c r="Y49" s="145"/>
      <c r="Z49" s="145"/>
    </row>
    <row r="50" spans="1:26" x14ac:dyDescent="0.25">
      <c r="A50" s="1"/>
      <c r="B50" s="1"/>
      <c r="C50" s="1"/>
      <c r="D50" s="1"/>
      <c r="E50" s="1"/>
      <c r="F50" s="158"/>
      <c r="G50" s="141"/>
      <c r="H50" s="141"/>
      <c r="I50" s="141"/>
      <c r="J50" s="1"/>
      <c r="K50" s="1"/>
      <c r="L50" s="1"/>
      <c r="M50" s="1"/>
      <c r="N50" s="1"/>
      <c r="O50" s="1"/>
      <c r="P50" s="1"/>
      <c r="Q50" s="1"/>
      <c r="R50" s="1"/>
      <c r="S50" s="1"/>
      <c r="V50" s="1"/>
    </row>
    <row r="51" spans="1:26" x14ac:dyDescent="0.25">
      <c r="A51" s="148"/>
      <c r="B51" s="148"/>
      <c r="C51" s="163">
        <v>721</v>
      </c>
      <c r="D51" s="163" t="s">
        <v>72</v>
      </c>
      <c r="E51" s="148"/>
      <c r="F51" s="162"/>
      <c r="G51" s="149"/>
      <c r="H51" s="149"/>
      <c r="I51" s="149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5"/>
      <c r="U51" s="145"/>
      <c r="V51" s="148"/>
      <c r="W51" s="145"/>
      <c r="X51" s="145"/>
      <c r="Y51" s="145"/>
      <c r="Z51" s="145"/>
    </row>
    <row r="52" spans="1:26" ht="24.95" customHeight="1" x14ac:dyDescent="0.25">
      <c r="A52" s="169">
        <v>27</v>
      </c>
      <c r="B52" s="164" t="s">
        <v>160</v>
      </c>
      <c r="C52" s="170" t="s">
        <v>161</v>
      </c>
      <c r="D52" s="164" t="s">
        <v>162</v>
      </c>
      <c r="E52" s="164" t="s">
        <v>163</v>
      </c>
      <c r="F52" s="165">
        <v>2</v>
      </c>
      <c r="G52" s="166">
        <v>0</v>
      </c>
      <c r="H52" s="166">
        <v>0</v>
      </c>
      <c r="I52" s="166">
        <f>ROUND(F52*(G52+H52),2)</f>
        <v>0</v>
      </c>
      <c r="J52" s="164">
        <f>ROUND(F52*(N52),2)</f>
        <v>0</v>
      </c>
      <c r="K52" s="167">
        <f>ROUND(F52*(O52),2)</f>
        <v>0</v>
      </c>
      <c r="L52" s="167">
        <f>ROUND(F52*(G52),2)</f>
        <v>0</v>
      </c>
      <c r="M52" s="167">
        <f>ROUND(F52*(H52),2)</f>
        <v>0</v>
      </c>
      <c r="N52" s="167">
        <v>0</v>
      </c>
      <c r="O52" s="167"/>
      <c r="P52" s="171"/>
      <c r="Q52" s="171"/>
      <c r="R52" s="171"/>
      <c r="S52" s="172">
        <f>ROUND(F52*(P52),3)</f>
        <v>0</v>
      </c>
      <c r="T52" s="168"/>
      <c r="U52" s="168"/>
      <c r="V52" s="173"/>
      <c r="Z52">
        <v>0</v>
      </c>
    </row>
    <row r="53" spans="1:26" x14ac:dyDescent="0.25">
      <c r="A53" s="148"/>
      <c r="B53" s="148"/>
      <c r="C53" s="163">
        <v>721</v>
      </c>
      <c r="D53" s="163" t="s">
        <v>72</v>
      </c>
      <c r="E53" s="148"/>
      <c r="F53" s="162"/>
      <c r="G53" s="151">
        <f>ROUND((SUM(L51:L52))/1,2)</f>
        <v>0</v>
      </c>
      <c r="H53" s="151">
        <f>ROUND((SUM(M51:M52))/1,2)</f>
        <v>0</v>
      </c>
      <c r="I53" s="151">
        <f>ROUND((SUM(I51:I52))/1,2)</f>
        <v>0</v>
      </c>
      <c r="J53" s="148"/>
      <c r="K53" s="148"/>
      <c r="L53" s="148">
        <f>ROUND((SUM(L51:L52))/1,2)</f>
        <v>0</v>
      </c>
      <c r="M53" s="148">
        <f>ROUND((SUM(M51:M52))/1,2)</f>
        <v>0</v>
      </c>
      <c r="N53" s="148"/>
      <c r="O53" s="148"/>
      <c r="P53" s="174"/>
      <c r="Q53" s="148"/>
      <c r="R53" s="148"/>
      <c r="S53" s="174">
        <f>ROUND((SUM(S51:S52))/1,2)</f>
        <v>0</v>
      </c>
      <c r="T53" s="145"/>
      <c r="U53" s="145"/>
      <c r="V53" s="2">
        <f>ROUND((SUM(V51:V52))/1,2)</f>
        <v>0</v>
      </c>
      <c r="W53" s="145"/>
      <c r="X53" s="145"/>
      <c r="Y53" s="145"/>
      <c r="Z53" s="145"/>
    </row>
    <row r="54" spans="1:26" x14ac:dyDescent="0.25">
      <c r="A54" s="1"/>
      <c r="B54" s="1"/>
      <c r="C54" s="1"/>
      <c r="D54" s="1"/>
      <c r="E54" s="1"/>
      <c r="F54" s="158"/>
      <c r="G54" s="141"/>
      <c r="H54" s="141"/>
      <c r="I54" s="141"/>
      <c r="J54" s="1"/>
      <c r="K54" s="1"/>
      <c r="L54" s="1"/>
      <c r="M54" s="1"/>
      <c r="N54" s="1"/>
      <c r="O54" s="1"/>
      <c r="P54" s="1"/>
      <c r="Q54" s="1"/>
      <c r="R54" s="1"/>
      <c r="S54" s="1"/>
      <c r="V54" s="1"/>
    </row>
    <row r="55" spans="1:26" x14ac:dyDescent="0.25">
      <c r="A55" s="148"/>
      <c r="B55" s="148"/>
      <c r="C55" s="163">
        <v>722</v>
      </c>
      <c r="D55" s="163" t="s">
        <v>73</v>
      </c>
      <c r="E55" s="148"/>
      <c r="F55" s="162"/>
      <c r="G55" s="149"/>
      <c r="H55" s="149"/>
      <c r="I55" s="149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5"/>
      <c r="U55" s="145"/>
      <c r="V55" s="148"/>
      <c r="W55" s="145"/>
      <c r="X55" s="145"/>
      <c r="Y55" s="145"/>
      <c r="Z55" s="145"/>
    </row>
    <row r="56" spans="1:26" ht="24.95" customHeight="1" x14ac:dyDescent="0.25">
      <c r="A56" s="169">
        <v>28</v>
      </c>
      <c r="B56" s="164" t="s">
        <v>160</v>
      </c>
      <c r="C56" s="170" t="s">
        <v>164</v>
      </c>
      <c r="D56" s="164" t="s">
        <v>165</v>
      </c>
      <c r="E56" s="164" t="s">
        <v>163</v>
      </c>
      <c r="F56" s="165">
        <v>2</v>
      </c>
      <c r="G56" s="166">
        <v>0</v>
      </c>
      <c r="H56" s="166">
        <v>0</v>
      </c>
      <c r="I56" s="166">
        <f>ROUND(F56*(G56+H56),2)</f>
        <v>0</v>
      </c>
      <c r="J56" s="164">
        <f>ROUND(F56*(N56),2)</f>
        <v>0</v>
      </c>
      <c r="K56" s="167">
        <f>ROUND(F56*(O56),2)</f>
        <v>0</v>
      </c>
      <c r="L56" s="167">
        <f>ROUND(F56*(G56),2)</f>
        <v>0</v>
      </c>
      <c r="M56" s="167">
        <f>ROUND(F56*(H56),2)</f>
        <v>0</v>
      </c>
      <c r="N56" s="167">
        <v>0</v>
      </c>
      <c r="O56" s="167"/>
      <c r="P56" s="171"/>
      <c r="Q56" s="171"/>
      <c r="R56" s="171"/>
      <c r="S56" s="172">
        <f>ROUND(F56*(P56),3)</f>
        <v>0</v>
      </c>
      <c r="T56" s="168"/>
      <c r="U56" s="168"/>
      <c r="V56" s="173"/>
      <c r="Z56">
        <v>0</v>
      </c>
    </row>
    <row r="57" spans="1:26" ht="35.1" customHeight="1" x14ac:dyDescent="0.25">
      <c r="A57" s="169">
        <v>29</v>
      </c>
      <c r="B57" s="164" t="s">
        <v>90</v>
      </c>
      <c r="C57" s="170" t="s">
        <v>166</v>
      </c>
      <c r="D57" s="164" t="s">
        <v>167</v>
      </c>
      <c r="E57" s="164" t="s">
        <v>163</v>
      </c>
      <c r="F57" s="165">
        <v>6</v>
      </c>
      <c r="G57" s="166">
        <v>0</v>
      </c>
      <c r="H57" s="166">
        <v>0</v>
      </c>
      <c r="I57" s="166">
        <f>ROUND(F57*(G57+H57),2)</f>
        <v>0</v>
      </c>
      <c r="J57" s="164">
        <f>ROUND(F57*(N57),2)</f>
        <v>0</v>
      </c>
      <c r="K57" s="167">
        <f>ROUND(F57*(O57),2)</f>
        <v>0</v>
      </c>
      <c r="L57" s="167">
        <f>ROUND(F57*(G57),2)</f>
        <v>0</v>
      </c>
      <c r="M57" s="167">
        <f>ROUND(F57*(H57),2)</f>
        <v>0</v>
      </c>
      <c r="N57" s="167">
        <v>0</v>
      </c>
      <c r="O57" s="167"/>
      <c r="P57" s="171"/>
      <c r="Q57" s="171"/>
      <c r="R57" s="171"/>
      <c r="S57" s="172">
        <f>ROUND(F57*(P57),3)</f>
        <v>0</v>
      </c>
      <c r="T57" s="168"/>
      <c r="U57" s="168"/>
      <c r="V57" s="173"/>
      <c r="Z57">
        <v>0</v>
      </c>
    </row>
    <row r="58" spans="1:26" ht="35.1" customHeight="1" x14ac:dyDescent="0.25">
      <c r="A58" s="169">
        <v>30</v>
      </c>
      <c r="B58" s="164" t="s">
        <v>90</v>
      </c>
      <c r="C58" s="170" t="s">
        <v>168</v>
      </c>
      <c r="D58" s="164" t="s">
        <v>169</v>
      </c>
      <c r="E58" s="164" t="s">
        <v>163</v>
      </c>
      <c r="F58" s="165">
        <v>1</v>
      </c>
      <c r="G58" s="166">
        <v>0</v>
      </c>
      <c r="H58" s="166">
        <v>0</v>
      </c>
      <c r="I58" s="166">
        <f>ROUND(F58*(G58+H58),2)</f>
        <v>0</v>
      </c>
      <c r="J58" s="164">
        <f>ROUND(F58*(N58),2)</f>
        <v>0</v>
      </c>
      <c r="K58" s="167">
        <f>ROUND(F58*(O58),2)</f>
        <v>0</v>
      </c>
      <c r="L58" s="167">
        <f>ROUND(F58*(G58),2)</f>
        <v>0</v>
      </c>
      <c r="M58" s="167">
        <f>ROUND(F58*(H58),2)</f>
        <v>0</v>
      </c>
      <c r="N58" s="167">
        <v>0</v>
      </c>
      <c r="O58" s="167"/>
      <c r="P58" s="171"/>
      <c r="Q58" s="171"/>
      <c r="R58" s="171"/>
      <c r="S58" s="172">
        <f>ROUND(F58*(P58),3)</f>
        <v>0</v>
      </c>
      <c r="T58" s="168"/>
      <c r="U58" s="168"/>
      <c r="V58" s="173"/>
      <c r="Z58">
        <v>0</v>
      </c>
    </row>
    <row r="59" spans="1:26" ht="35.1" customHeight="1" x14ac:dyDescent="0.25">
      <c r="A59" s="169">
        <v>31</v>
      </c>
      <c r="B59" s="164" t="s">
        <v>90</v>
      </c>
      <c r="C59" s="170" t="s">
        <v>170</v>
      </c>
      <c r="D59" s="164" t="s">
        <v>171</v>
      </c>
      <c r="E59" s="164" t="s">
        <v>122</v>
      </c>
      <c r="F59" s="165">
        <v>2</v>
      </c>
      <c r="G59" s="166">
        <v>0</v>
      </c>
      <c r="H59" s="166">
        <v>0</v>
      </c>
      <c r="I59" s="166">
        <f>ROUND(F59*(G59+H59),2)</f>
        <v>0</v>
      </c>
      <c r="J59" s="164">
        <f>ROUND(F59*(N59),2)</f>
        <v>0</v>
      </c>
      <c r="K59" s="167">
        <f>ROUND(F59*(O59),2)</f>
        <v>0</v>
      </c>
      <c r="L59" s="167">
        <f>ROUND(F59*(G59),2)</f>
        <v>0</v>
      </c>
      <c r="M59" s="167">
        <f>ROUND(F59*(H59),2)</f>
        <v>0</v>
      </c>
      <c r="N59" s="167">
        <v>0</v>
      </c>
      <c r="O59" s="167"/>
      <c r="P59" s="171"/>
      <c r="Q59" s="171"/>
      <c r="R59" s="171"/>
      <c r="S59" s="172">
        <f>ROUND(F59*(P59),3)</f>
        <v>0</v>
      </c>
      <c r="T59" s="168"/>
      <c r="U59" s="168"/>
      <c r="V59" s="173"/>
      <c r="Z59">
        <v>0</v>
      </c>
    </row>
    <row r="60" spans="1:26" x14ac:dyDescent="0.25">
      <c r="A60" s="148"/>
      <c r="B60" s="148"/>
      <c r="C60" s="163">
        <v>722</v>
      </c>
      <c r="D60" s="163" t="s">
        <v>73</v>
      </c>
      <c r="E60" s="148"/>
      <c r="F60" s="162"/>
      <c r="G60" s="151">
        <f>ROUND((SUM(L55:L59))/1,2)</f>
        <v>0</v>
      </c>
      <c r="H60" s="151">
        <f>ROUND((SUM(M55:M59))/1,2)</f>
        <v>0</v>
      </c>
      <c r="I60" s="151">
        <f>ROUND((SUM(I55:I59))/1,2)</f>
        <v>0</v>
      </c>
      <c r="J60" s="148"/>
      <c r="K60" s="148"/>
      <c r="L60" s="148">
        <f>ROUND((SUM(L55:L59))/1,2)</f>
        <v>0</v>
      </c>
      <c r="M60" s="148">
        <f>ROUND((SUM(M55:M59))/1,2)</f>
        <v>0</v>
      </c>
      <c r="N60" s="148"/>
      <c r="O60" s="148"/>
      <c r="P60" s="174"/>
      <c r="Q60" s="148"/>
      <c r="R60" s="148"/>
      <c r="S60" s="174">
        <f>ROUND((SUM(S55:S59))/1,2)</f>
        <v>0</v>
      </c>
      <c r="T60" s="145"/>
      <c r="U60" s="145"/>
      <c r="V60" s="2">
        <f>ROUND((SUM(V55:V59))/1,2)</f>
        <v>0</v>
      </c>
      <c r="W60" s="145"/>
      <c r="X60" s="145"/>
      <c r="Y60" s="145"/>
      <c r="Z60" s="145"/>
    </row>
    <row r="61" spans="1:26" x14ac:dyDescent="0.25">
      <c r="A61" s="1"/>
      <c r="B61" s="1"/>
      <c r="C61" s="1"/>
      <c r="D61" s="1"/>
      <c r="E61" s="1"/>
      <c r="F61" s="158"/>
      <c r="G61" s="141"/>
      <c r="H61" s="141"/>
      <c r="I61" s="141"/>
      <c r="J61" s="1"/>
      <c r="K61" s="1"/>
      <c r="L61" s="1"/>
      <c r="M61" s="1"/>
      <c r="N61" s="1"/>
      <c r="O61" s="1"/>
      <c r="P61" s="1"/>
      <c r="Q61" s="1"/>
      <c r="R61" s="1"/>
      <c r="S61" s="1"/>
      <c r="V61" s="1"/>
    </row>
    <row r="62" spans="1:26" x14ac:dyDescent="0.25">
      <c r="A62" s="148"/>
      <c r="B62" s="148"/>
      <c r="C62" s="163">
        <v>764</v>
      </c>
      <c r="D62" s="163" t="s">
        <v>74</v>
      </c>
      <c r="E62" s="148"/>
      <c r="F62" s="162"/>
      <c r="G62" s="149"/>
      <c r="H62" s="149"/>
      <c r="I62" s="149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5"/>
      <c r="U62" s="145"/>
      <c r="V62" s="148"/>
      <c r="W62" s="145"/>
      <c r="X62" s="145"/>
      <c r="Y62" s="145"/>
      <c r="Z62" s="145"/>
    </row>
    <row r="63" spans="1:26" ht="24.95" customHeight="1" x14ac:dyDescent="0.25">
      <c r="A63" s="169">
        <v>32</v>
      </c>
      <c r="B63" s="164" t="s">
        <v>90</v>
      </c>
      <c r="C63" s="170" t="s">
        <v>172</v>
      </c>
      <c r="D63" s="164" t="s">
        <v>173</v>
      </c>
      <c r="E63" s="164" t="s">
        <v>93</v>
      </c>
      <c r="F63" s="165">
        <v>76</v>
      </c>
      <c r="G63" s="166">
        <v>0</v>
      </c>
      <c r="H63" s="166">
        <v>0</v>
      </c>
      <c r="I63" s="166">
        <f>ROUND(F63*(G63+H63),2)</f>
        <v>0</v>
      </c>
      <c r="J63" s="164">
        <f>ROUND(F63*(N63),2)</f>
        <v>0</v>
      </c>
      <c r="K63" s="167">
        <f>ROUND(F63*(O63),2)</f>
        <v>0</v>
      </c>
      <c r="L63" s="167">
        <f>ROUND(F63*(G63),2)</f>
        <v>0</v>
      </c>
      <c r="M63" s="167">
        <f>ROUND(F63*(H63),2)</f>
        <v>0</v>
      </c>
      <c r="N63" s="167">
        <v>0</v>
      </c>
      <c r="O63" s="167"/>
      <c r="P63" s="171"/>
      <c r="Q63" s="171"/>
      <c r="R63" s="171"/>
      <c r="S63" s="172">
        <f>ROUND(F63*(P63),3)</f>
        <v>0</v>
      </c>
      <c r="T63" s="168"/>
      <c r="U63" s="168"/>
      <c r="V63" s="173"/>
      <c r="Z63">
        <v>0</v>
      </c>
    </row>
    <row r="64" spans="1:26" x14ac:dyDescent="0.25">
      <c r="A64" s="148"/>
      <c r="B64" s="148"/>
      <c r="C64" s="163">
        <v>764</v>
      </c>
      <c r="D64" s="163" t="s">
        <v>74</v>
      </c>
      <c r="E64" s="148"/>
      <c r="F64" s="162"/>
      <c r="G64" s="151">
        <f>ROUND((SUM(L62:L63))/1,2)</f>
        <v>0</v>
      </c>
      <c r="H64" s="151">
        <f>ROUND((SUM(M62:M63))/1,2)</f>
        <v>0</v>
      </c>
      <c r="I64" s="151">
        <f>ROUND((SUM(I62:I63))/1,2)</f>
        <v>0</v>
      </c>
      <c r="J64" s="148"/>
      <c r="K64" s="148"/>
      <c r="L64" s="148">
        <f>ROUND((SUM(L62:L63))/1,2)</f>
        <v>0</v>
      </c>
      <c r="M64" s="148">
        <f>ROUND((SUM(M62:M63))/1,2)</f>
        <v>0</v>
      </c>
      <c r="N64" s="148"/>
      <c r="O64" s="148"/>
      <c r="P64" s="174"/>
      <c r="Q64" s="148"/>
      <c r="R64" s="148"/>
      <c r="S64" s="174">
        <f>ROUND((SUM(S62:S63))/1,2)</f>
        <v>0</v>
      </c>
      <c r="T64" s="145"/>
      <c r="U64" s="145"/>
      <c r="V64" s="2">
        <f>ROUND((SUM(V62:V63))/1,2)</f>
        <v>0</v>
      </c>
      <c r="W64" s="145"/>
      <c r="X64" s="145"/>
      <c r="Y64" s="145"/>
      <c r="Z64" s="145"/>
    </row>
    <row r="65" spans="1:26" x14ac:dyDescent="0.25">
      <c r="A65" s="1"/>
      <c r="B65" s="1"/>
      <c r="C65" s="1"/>
      <c r="D65" s="1"/>
      <c r="E65" s="1"/>
      <c r="F65" s="158"/>
      <c r="G65" s="141"/>
      <c r="H65" s="141"/>
      <c r="I65" s="141"/>
      <c r="J65" s="1"/>
      <c r="K65" s="1"/>
      <c r="L65" s="1"/>
      <c r="M65" s="1"/>
      <c r="N65" s="1"/>
      <c r="O65" s="1"/>
      <c r="P65" s="1"/>
      <c r="Q65" s="1"/>
      <c r="R65" s="1"/>
      <c r="S65" s="1"/>
      <c r="V65" s="1"/>
    </row>
    <row r="66" spans="1:26" x14ac:dyDescent="0.25">
      <c r="A66" s="148"/>
      <c r="B66" s="148"/>
      <c r="C66" s="148"/>
      <c r="D66" s="2" t="s">
        <v>70</v>
      </c>
      <c r="E66" s="148"/>
      <c r="F66" s="162"/>
      <c r="G66" s="151">
        <f>ROUND((SUM(L31:L65))/2,2)</f>
        <v>0</v>
      </c>
      <c r="H66" s="151">
        <f>ROUND((SUM(M31:M65))/2,2)</f>
        <v>0</v>
      </c>
      <c r="I66" s="151">
        <f>ROUND((SUM(I31:I65))/2,2)</f>
        <v>0</v>
      </c>
      <c r="J66" s="149"/>
      <c r="K66" s="148"/>
      <c r="L66" s="149">
        <f>ROUND((SUM(L31:L65))/2,2)</f>
        <v>0</v>
      </c>
      <c r="M66" s="149">
        <f>ROUND((SUM(M31:M65))/2,2)</f>
        <v>0</v>
      </c>
      <c r="N66" s="148"/>
      <c r="O66" s="148"/>
      <c r="P66" s="174"/>
      <c r="Q66" s="148"/>
      <c r="R66" s="148"/>
      <c r="S66" s="174">
        <f>ROUND((SUM(S31:S65))/2,2)</f>
        <v>0.5</v>
      </c>
      <c r="T66" s="145"/>
      <c r="U66" s="145"/>
      <c r="V66" s="2">
        <f>ROUND((SUM(V31:V65))/2,2)</f>
        <v>0</v>
      </c>
    </row>
    <row r="67" spans="1:26" x14ac:dyDescent="0.25">
      <c r="A67" s="1"/>
      <c r="B67" s="1"/>
      <c r="C67" s="1"/>
      <c r="D67" s="1"/>
      <c r="E67" s="1"/>
      <c r="F67" s="158"/>
      <c r="G67" s="141"/>
      <c r="H67" s="141"/>
      <c r="I67" s="141"/>
      <c r="J67" s="1"/>
      <c r="K67" s="1"/>
      <c r="L67" s="1"/>
      <c r="M67" s="1"/>
      <c r="N67" s="1"/>
      <c r="O67" s="1"/>
      <c r="P67" s="1"/>
      <c r="Q67" s="1"/>
      <c r="R67" s="1"/>
      <c r="S67" s="1"/>
      <c r="V67" s="1"/>
    </row>
    <row r="68" spans="1:26" x14ac:dyDescent="0.25">
      <c r="A68" s="148"/>
      <c r="B68" s="148"/>
      <c r="C68" s="148"/>
      <c r="D68" s="2" t="s">
        <v>7</v>
      </c>
      <c r="E68" s="148"/>
      <c r="F68" s="162"/>
      <c r="G68" s="149"/>
      <c r="H68" s="149"/>
      <c r="I68" s="149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5"/>
      <c r="U68" s="145"/>
      <c r="V68" s="148"/>
      <c r="W68" s="145"/>
      <c r="X68" s="145"/>
      <c r="Y68" s="145"/>
      <c r="Z68" s="145"/>
    </row>
    <row r="69" spans="1:26" x14ac:dyDescent="0.25">
      <c r="A69" s="148"/>
      <c r="B69" s="148"/>
      <c r="C69" s="163">
        <v>0</v>
      </c>
      <c r="D69" s="163" t="s">
        <v>75</v>
      </c>
      <c r="E69" s="148"/>
      <c r="F69" s="162"/>
      <c r="G69" s="149"/>
      <c r="H69" s="149"/>
      <c r="I69" s="149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5"/>
      <c r="U69" s="145"/>
      <c r="V69" s="148"/>
      <c r="W69" s="145"/>
      <c r="X69" s="145"/>
      <c r="Y69" s="145"/>
      <c r="Z69" s="145"/>
    </row>
    <row r="70" spans="1:26" ht="35.1" customHeight="1" x14ac:dyDescent="0.25">
      <c r="A70" s="169">
        <v>33</v>
      </c>
      <c r="B70" s="164" t="s">
        <v>174</v>
      </c>
      <c r="C70" s="170" t="s">
        <v>175</v>
      </c>
      <c r="D70" s="164" t="s">
        <v>176</v>
      </c>
      <c r="E70" s="164" t="s">
        <v>177</v>
      </c>
      <c r="F70" s="165">
        <v>68</v>
      </c>
      <c r="G70" s="166">
        <v>0</v>
      </c>
      <c r="H70" s="166">
        <v>0</v>
      </c>
      <c r="I70" s="166">
        <f>ROUND(F70*(G70+H70),2)</f>
        <v>0</v>
      </c>
      <c r="J70" s="164">
        <f>ROUND(F70*(N70),2)</f>
        <v>0</v>
      </c>
      <c r="K70" s="167">
        <f>ROUND(F70*(O70),2)</f>
        <v>0</v>
      </c>
      <c r="L70" s="167">
        <f>ROUND(F70*(G70),2)</f>
        <v>0</v>
      </c>
      <c r="M70" s="167">
        <f>ROUND(F70*(H70),2)</f>
        <v>0</v>
      </c>
      <c r="N70" s="167">
        <v>0</v>
      </c>
      <c r="O70" s="167"/>
      <c r="P70" s="171"/>
      <c r="Q70" s="171"/>
      <c r="R70" s="171"/>
      <c r="S70" s="172">
        <f>ROUND(F70*(P70),3)</f>
        <v>0</v>
      </c>
      <c r="T70" s="168"/>
      <c r="U70" s="168"/>
      <c r="V70" s="173"/>
      <c r="Z70">
        <v>0</v>
      </c>
    </row>
    <row r="71" spans="1:26" ht="24.95" customHeight="1" x14ac:dyDescent="0.25">
      <c r="A71" s="169">
        <v>34</v>
      </c>
      <c r="B71" s="164" t="s">
        <v>174</v>
      </c>
      <c r="C71" s="170" t="s">
        <v>178</v>
      </c>
      <c r="D71" s="164" t="s">
        <v>179</v>
      </c>
      <c r="E71" s="164" t="s">
        <v>177</v>
      </c>
      <c r="F71" s="165">
        <v>10</v>
      </c>
      <c r="G71" s="166">
        <v>0</v>
      </c>
      <c r="H71" s="166">
        <v>0</v>
      </c>
      <c r="I71" s="166">
        <f>ROUND(F71*(G71+H71),2)</f>
        <v>0</v>
      </c>
      <c r="J71" s="164">
        <f>ROUND(F71*(N71),2)</f>
        <v>0</v>
      </c>
      <c r="K71" s="167">
        <f>ROUND(F71*(O71),2)</f>
        <v>0</v>
      </c>
      <c r="L71" s="167">
        <f>ROUND(F71*(G71),2)</f>
        <v>0</v>
      </c>
      <c r="M71" s="167">
        <f>ROUND(F71*(H71),2)</f>
        <v>0</v>
      </c>
      <c r="N71" s="167">
        <v>0</v>
      </c>
      <c r="O71" s="167"/>
      <c r="P71" s="171"/>
      <c r="Q71" s="171"/>
      <c r="R71" s="171"/>
      <c r="S71" s="172">
        <f>ROUND(F71*(P71),3)</f>
        <v>0</v>
      </c>
      <c r="T71" s="168"/>
      <c r="U71" s="168"/>
      <c r="V71" s="173"/>
      <c r="Z71">
        <v>0</v>
      </c>
    </row>
    <row r="72" spans="1:26" x14ac:dyDescent="0.25">
      <c r="A72" s="148"/>
      <c r="B72" s="148"/>
      <c r="C72" s="163">
        <v>0</v>
      </c>
      <c r="D72" s="163" t="s">
        <v>75</v>
      </c>
      <c r="E72" s="148"/>
      <c r="F72" s="162"/>
      <c r="G72" s="151">
        <f>ROUND((SUM(L69:L71))/1,2)</f>
        <v>0</v>
      </c>
      <c r="H72" s="151">
        <f>ROUND((SUM(M69:M71))/1,2)</f>
        <v>0</v>
      </c>
      <c r="I72" s="151">
        <f>ROUND((SUM(I69:I71))/1,2)</f>
        <v>0</v>
      </c>
      <c r="J72" s="148"/>
      <c r="K72" s="148"/>
      <c r="L72" s="148">
        <f>ROUND((SUM(L69:L71))/1,2)</f>
        <v>0</v>
      </c>
      <c r="M72" s="148">
        <f>ROUND((SUM(M69:M71))/1,2)</f>
        <v>0</v>
      </c>
      <c r="N72" s="148"/>
      <c r="O72" s="148"/>
      <c r="P72" s="174"/>
      <c r="Q72" s="1"/>
      <c r="R72" s="1"/>
      <c r="S72" s="174">
        <f>ROUND((SUM(S69:S71))/1,2)</f>
        <v>0</v>
      </c>
      <c r="T72" s="184"/>
      <c r="U72" s="184"/>
      <c r="V72" s="2">
        <f>ROUND((SUM(V69:V71))/1,2)</f>
        <v>0</v>
      </c>
    </row>
    <row r="73" spans="1:26" x14ac:dyDescent="0.25">
      <c r="A73" s="1"/>
      <c r="B73" s="1"/>
      <c r="C73" s="1"/>
      <c r="D73" s="1"/>
      <c r="E73" s="1"/>
      <c r="F73" s="158"/>
      <c r="G73" s="141"/>
      <c r="H73" s="141"/>
      <c r="I73" s="141"/>
      <c r="J73" s="1"/>
      <c r="K73" s="1"/>
      <c r="L73" s="1"/>
      <c r="M73" s="1"/>
      <c r="N73" s="1"/>
      <c r="O73" s="1"/>
      <c r="P73" s="1"/>
      <c r="Q73" s="1"/>
      <c r="R73" s="1"/>
      <c r="S73" s="1"/>
      <c r="V73" s="1"/>
    </row>
    <row r="74" spans="1:26" x14ac:dyDescent="0.25">
      <c r="A74" s="148"/>
      <c r="B74" s="148"/>
      <c r="C74" s="148"/>
      <c r="D74" s="2" t="s">
        <v>7</v>
      </c>
      <c r="E74" s="148"/>
      <c r="F74" s="162"/>
      <c r="G74" s="151">
        <f>ROUND((SUM(L68:L73))/2,2)</f>
        <v>0</v>
      </c>
      <c r="H74" s="151">
        <f>ROUND((SUM(M68:M73))/2,2)</f>
        <v>0</v>
      </c>
      <c r="I74" s="151">
        <f>ROUND((SUM(I68:I73))/2,2)</f>
        <v>0</v>
      </c>
      <c r="J74" s="148"/>
      <c r="K74" s="148"/>
      <c r="L74" s="148">
        <f>ROUND((SUM(L68:L73))/2,2)</f>
        <v>0</v>
      </c>
      <c r="M74" s="148">
        <f>ROUND((SUM(M68:M73))/2,2)</f>
        <v>0</v>
      </c>
      <c r="N74" s="148"/>
      <c r="O74" s="148"/>
      <c r="P74" s="174"/>
      <c r="Q74" s="1"/>
      <c r="R74" s="1"/>
      <c r="S74" s="174">
        <f>ROUND((SUM(S68:S73))/2,2)</f>
        <v>0</v>
      </c>
      <c r="V74" s="2">
        <f>ROUND((SUM(V68:V73))/2,2)</f>
        <v>0</v>
      </c>
    </row>
    <row r="75" spans="1:26" x14ac:dyDescent="0.25">
      <c r="A75" s="185"/>
      <c r="B75" s="185"/>
      <c r="C75" s="185"/>
      <c r="D75" s="185" t="s">
        <v>76</v>
      </c>
      <c r="E75" s="185"/>
      <c r="F75" s="186"/>
      <c r="G75" s="187">
        <f>ROUND((SUM(L9:L74))/3,2)</f>
        <v>0</v>
      </c>
      <c r="H75" s="187">
        <f>ROUND((SUM(M9:M74))/3,2)</f>
        <v>0</v>
      </c>
      <c r="I75" s="187">
        <f>ROUND((SUM(I9:I74))/3,2)</f>
        <v>0</v>
      </c>
      <c r="J75" s="185"/>
      <c r="K75" s="185">
        <f>ROUND((SUM(K9:K74))/3,2)</f>
        <v>0</v>
      </c>
      <c r="L75" s="185">
        <f>ROUND((SUM(L9:L74))/3,2)</f>
        <v>0</v>
      </c>
      <c r="M75" s="185">
        <f>ROUND((SUM(M9:M74))/3,2)</f>
        <v>0</v>
      </c>
      <c r="N75" s="185"/>
      <c r="O75" s="185"/>
      <c r="P75" s="186"/>
      <c r="Q75" s="185"/>
      <c r="R75" s="185"/>
      <c r="S75" s="186">
        <f>ROUND((SUM(S9:S74))/3,2)</f>
        <v>0.5</v>
      </c>
      <c r="T75" s="188"/>
      <c r="U75" s="188"/>
      <c r="V75" s="185">
        <f>ROUND((SUM(V9:V74))/3,2)</f>
        <v>0</v>
      </c>
      <c r="Z75">
        <f>(SUM(Z9:Z74))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Oprava strešného plášťu nad hospodárskym pavilónom a pavilónom A v MŠ Ovručska 14, Košice / Hospodársky pavilón</oddHeader>
    <oddFooter>&amp;RStrana &amp;P z &amp;N    &amp;L&amp;7Spracované systémom Systematic® Kalkulus,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13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3" t="s">
        <v>187</v>
      </c>
      <c r="C2" s="214"/>
      <c r="D2" s="214"/>
      <c r="E2" s="214"/>
      <c r="F2" s="214"/>
      <c r="G2" s="214"/>
      <c r="H2" s="214"/>
      <c r="I2" s="214"/>
      <c r="J2" s="215"/>
    </row>
    <row r="3" spans="1:23" ht="18" customHeight="1" x14ac:dyDescent="0.25">
      <c r="A3" s="12"/>
      <c r="B3" s="33" t="s">
        <v>180</v>
      </c>
      <c r="C3" s="34"/>
      <c r="D3" s="35"/>
      <c r="E3" s="35"/>
      <c r="F3" s="35"/>
      <c r="G3" s="16"/>
      <c r="H3" s="16"/>
      <c r="I3" s="36" t="s">
        <v>14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16</v>
      </c>
      <c r="J4" s="29"/>
    </row>
    <row r="5" spans="1:23" ht="18" customHeight="1" thickBot="1" x14ac:dyDescent="0.3">
      <c r="A5" s="12"/>
      <c r="B5" s="37" t="s">
        <v>17</v>
      </c>
      <c r="C5" s="19"/>
      <c r="D5" s="16"/>
      <c r="E5" s="16"/>
      <c r="F5" s="38" t="s">
        <v>18</v>
      </c>
      <c r="G5" s="16"/>
      <c r="H5" s="16"/>
      <c r="I5" s="36" t="s">
        <v>19</v>
      </c>
      <c r="J5" s="39" t="s">
        <v>20</v>
      </c>
    </row>
    <row r="6" spans="1:23" ht="20.100000000000001" customHeight="1" thickTop="1" x14ac:dyDescent="0.25">
      <c r="A6" s="12"/>
      <c r="B6" s="207" t="s">
        <v>21</v>
      </c>
      <c r="C6" s="208"/>
      <c r="D6" s="208"/>
      <c r="E6" s="208"/>
      <c r="F6" s="208"/>
      <c r="G6" s="208"/>
      <c r="H6" s="208"/>
      <c r="I6" s="208"/>
      <c r="J6" s="209"/>
    </row>
    <row r="7" spans="1:23" ht="18" customHeight="1" x14ac:dyDescent="0.25">
      <c r="A7" s="12"/>
      <c r="B7" s="48" t="s">
        <v>24</v>
      </c>
      <c r="C7" s="41"/>
      <c r="D7" s="17"/>
      <c r="E7" s="17"/>
      <c r="F7" s="17"/>
      <c r="G7" s="49" t="s">
        <v>25</v>
      </c>
      <c r="H7" s="17"/>
      <c r="I7" s="27"/>
      <c r="J7" s="42"/>
    </row>
    <row r="8" spans="1:23" ht="20.100000000000001" customHeight="1" x14ac:dyDescent="0.25">
      <c r="A8" s="12"/>
      <c r="B8" s="210" t="s">
        <v>22</v>
      </c>
      <c r="C8" s="211"/>
      <c r="D8" s="211"/>
      <c r="E8" s="211"/>
      <c r="F8" s="211"/>
      <c r="G8" s="211"/>
      <c r="H8" s="211"/>
      <c r="I8" s="211"/>
      <c r="J8" s="212"/>
    </row>
    <row r="9" spans="1:23" ht="18" customHeight="1" x14ac:dyDescent="0.25">
      <c r="A9" s="12"/>
      <c r="B9" s="37" t="s">
        <v>24</v>
      </c>
      <c r="C9" s="19"/>
      <c r="D9" s="16"/>
      <c r="E9" s="16"/>
      <c r="F9" s="16"/>
      <c r="G9" s="38" t="s">
        <v>25</v>
      </c>
      <c r="H9" s="16"/>
      <c r="I9" s="26"/>
      <c r="J9" s="29"/>
    </row>
    <row r="10" spans="1:23" ht="20.100000000000001" customHeight="1" x14ac:dyDescent="0.25">
      <c r="A10" s="12"/>
      <c r="B10" s="210" t="s">
        <v>23</v>
      </c>
      <c r="C10" s="211"/>
      <c r="D10" s="211"/>
      <c r="E10" s="211"/>
      <c r="F10" s="211"/>
      <c r="G10" s="211"/>
      <c r="H10" s="211"/>
      <c r="I10" s="211"/>
      <c r="J10" s="212"/>
    </row>
    <row r="11" spans="1:23" ht="18" customHeight="1" thickBot="1" x14ac:dyDescent="0.3">
      <c r="A11" s="12"/>
      <c r="B11" s="37" t="s">
        <v>24</v>
      </c>
      <c r="C11" s="19"/>
      <c r="D11" s="16"/>
      <c r="E11" s="16"/>
      <c r="F11" s="16"/>
      <c r="G11" s="38" t="s">
        <v>25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 x14ac:dyDescent="0.3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 x14ac:dyDescent="0.25">
      <c r="A15" s="12"/>
      <c r="B15" s="82" t="s">
        <v>26</v>
      </c>
      <c r="C15" s="83" t="s">
        <v>5</v>
      </c>
      <c r="D15" s="83" t="s">
        <v>55</v>
      </c>
      <c r="E15" s="84" t="s">
        <v>56</v>
      </c>
      <c r="F15" s="98" t="s">
        <v>57</v>
      </c>
      <c r="G15" s="50" t="s">
        <v>32</v>
      </c>
      <c r="H15" s="53" t="s">
        <v>33</v>
      </c>
      <c r="I15" s="97"/>
      <c r="J15" s="47"/>
    </row>
    <row r="16" spans="1:23" ht="18" customHeight="1" x14ac:dyDescent="0.25">
      <c r="A16" s="12"/>
      <c r="B16" s="85">
        <v>1</v>
      </c>
      <c r="C16" s="86" t="s">
        <v>27</v>
      </c>
      <c r="D16" s="87">
        <f>'Rekap 6778'!B14</f>
        <v>0</v>
      </c>
      <c r="E16" s="88">
        <f>'Rekap 6778'!C14</f>
        <v>0</v>
      </c>
      <c r="F16" s="99">
        <f>'Rekap 6778'!D14</f>
        <v>0</v>
      </c>
      <c r="G16" s="51">
        <v>6</v>
      </c>
      <c r="H16" s="108" t="s">
        <v>34</v>
      </c>
      <c r="I16" s="119"/>
      <c r="J16" s="111">
        <v>0</v>
      </c>
    </row>
    <row r="17" spans="1:26" ht="18" customHeight="1" x14ac:dyDescent="0.25">
      <c r="A17" s="12"/>
      <c r="B17" s="58">
        <v>2</v>
      </c>
      <c r="C17" s="62" t="s">
        <v>28</v>
      </c>
      <c r="D17" s="68">
        <f>'Rekap 6778'!B21</f>
        <v>0</v>
      </c>
      <c r="E17" s="66">
        <f>'Rekap 6778'!C21</f>
        <v>0</v>
      </c>
      <c r="F17" s="71">
        <f>'Rekap 6778'!D21</f>
        <v>0</v>
      </c>
      <c r="G17" s="52">
        <v>7</v>
      </c>
      <c r="H17" s="109" t="s">
        <v>35</v>
      </c>
      <c r="I17" s="119"/>
      <c r="J17" s="112">
        <f>'SO 6778'!Z73</f>
        <v>0</v>
      </c>
    </row>
    <row r="18" spans="1:26" ht="18" customHeight="1" x14ac:dyDescent="0.25">
      <c r="A18" s="12"/>
      <c r="B18" s="59">
        <v>3</v>
      </c>
      <c r="C18" s="63" t="s">
        <v>29</v>
      </c>
      <c r="D18" s="69"/>
      <c r="E18" s="67"/>
      <c r="F18" s="72"/>
      <c r="G18" s="52">
        <v>8</v>
      </c>
      <c r="H18" s="109" t="s">
        <v>36</v>
      </c>
      <c r="I18" s="119"/>
      <c r="J18" s="112">
        <v>0</v>
      </c>
    </row>
    <row r="19" spans="1:26" ht="18" customHeight="1" x14ac:dyDescent="0.25">
      <c r="A19" s="12"/>
      <c r="B19" s="59">
        <v>4</v>
      </c>
      <c r="C19" s="63" t="s">
        <v>30</v>
      </c>
      <c r="D19" s="69"/>
      <c r="E19" s="67"/>
      <c r="F19" s="72"/>
      <c r="G19" s="52">
        <v>9</v>
      </c>
      <c r="H19" s="117"/>
      <c r="I19" s="119"/>
      <c r="J19" s="118"/>
    </row>
    <row r="20" spans="1:26" ht="18" customHeight="1" thickBot="1" x14ac:dyDescent="0.3">
      <c r="A20" s="12"/>
      <c r="B20" s="59">
        <v>5</v>
      </c>
      <c r="C20" s="64" t="s">
        <v>31</v>
      </c>
      <c r="D20" s="70"/>
      <c r="E20" s="92"/>
      <c r="F20" s="100">
        <f>SUM(F16:F19)</f>
        <v>0</v>
      </c>
      <c r="G20" s="52">
        <v>10</v>
      </c>
      <c r="H20" s="109" t="s">
        <v>31</v>
      </c>
      <c r="I20" s="121"/>
      <c r="J20" s="91">
        <f>SUM(J16:J19)</f>
        <v>0</v>
      </c>
    </row>
    <row r="21" spans="1:26" ht="18" customHeight="1" thickTop="1" x14ac:dyDescent="0.25">
      <c r="A21" s="12"/>
      <c r="B21" s="56" t="s">
        <v>44</v>
      </c>
      <c r="C21" s="60" t="s">
        <v>45</v>
      </c>
      <c r="D21" s="65"/>
      <c r="E21" s="18"/>
      <c r="F21" s="90"/>
      <c r="G21" s="56" t="s">
        <v>51</v>
      </c>
      <c r="H21" s="53" t="s">
        <v>45</v>
      </c>
      <c r="I21" s="27"/>
      <c r="J21" s="122"/>
    </row>
    <row r="22" spans="1:26" ht="18" customHeight="1" x14ac:dyDescent="0.25">
      <c r="A22" s="12"/>
      <c r="B22" s="51">
        <v>11</v>
      </c>
      <c r="C22" s="54" t="s">
        <v>46</v>
      </c>
      <c r="D22" s="78"/>
      <c r="E22" s="80" t="s">
        <v>49</v>
      </c>
      <c r="F22" s="71">
        <f>((F16*U22*0)+(F17*V22*0)+(F18*W22*0))/100</f>
        <v>0</v>
      </c>
      <c r="G22" s="51">
        <v>16</v>
      </c>
      <c r="H22" s="108" t="s">
        <v>52</v>
      </c>
      <c r="I22" s="120" t="s">
        <v>49</v>
      </c>
      <c r="J22" s="11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47</v>
      </c>
      <c r="D23" s="57"/>
      <c r="E23" s="80" t="s">
        <v>50</v>
      </c>
      <c r="F23" s="72">
        <f>((F16*U23*0)+(F17*V23*0)+(F18*W23*0))/100</f>
        <v>0</v>
      </c>
      <c r="G23" s="52">
        <v>17</v>
      </c>
      <c r="H23" s="109" t="s">
        <v>53</v>
      </c>
      <c r="I23" s="120" t="s">
        <v>49</v>
      </c>
      <c r="J23" s="11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48</v>
      </c>
      <c r="D24" s="57"/>
      <c r="E24" s="80" t="s">
        <v>49</v>
      </c>
      <c r="F24" s="72">
        <f>((F16*U24*0)+(F17*V24*0)+(F18*W24*0))/100</f>
        <v>0</v>
      </c>
      <c r="G24" s="52">
        <v>18</v>
      </c>
      <c r="H24" s="109" t="s">
        <v>54</v>
      </c>
      <c r="I24" s="120" t="s">
        <v>50</v>
      </c>
      <c r="J24" s="11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7"/>
      <c r="E25" s="81"/>
      <c r="F25" s="79"/>
      <c r="G25" s="52">
        <v>19</v>
      </c>
      <c r="H25" s="117"/>
      <c r="I25" s="119"/>
      <c r="J25" s="118"/>
    </row>
    <row r="26" spans="1:26" ht="18" customHeight="1" thickBot="1" x14ac:dyDescent="0.3">
      <c r="A26" s="12"/>
      <c r="B26" s="52">
        <v>15</v>
      </c>
      <c r="C26" s="55"/>
      <c r="D26" s="57"/>
      <c r="E26" s="57"/>
      <c r="F26" s="101"/>
      <c r="G26" s="52">
        <v>20</v>
      </c>
      <c r="H26" s="109" t="s">
        <v>31</v>
      </c>
      <c r="I26" s="121"/>
      <c r="J26" s="91">
        <f>SUM(J22:J25)+SUM(F22:F25)</f>
        <v>0</v>
      </c>
    </row>
    <row r="27" spans="1:26" ht="18" customHeight="1" thickTop="1" x14ac:dyDescent="0.25">
      <c r="A27" s="12"/>
      <c r="B27" s="93"/>
      <c r="C27" s="133" t="s">
        <v>60</v>
      </c>
      <c r="D27" s="126"/>
      <c r="E27" s="94"/>
      <c r="F27" s="28"/>
      <c r="G27" s="102" t="s">
        <v>37</v>
      </c>
      <c r="H27" s="96" t="s">
        <v>38</v>
      </c>
      <c r="I27" s="27"/>
      <c r="J27" s="30"/>
    </row>
    <row r="28" spans="1:26" ht="18" customHeight="1" x14ac:dyDescent="0.25">
      <c r="A28" s="12"/>
      <c r="B28" s="25"/>
      <c r="C28" s="124"/>
      <c r="D28" s="127"/>
      <c r="E28" s="21"/>
      <c r="F28" s="12"/>
      <c r="G28" s="103">
        <v>21</v>
      </c>
      <c r="H28" s="107" t="s">
        <v>39</v>
      </c>
      <c r="I28" s="114"/>
      <c r="J28" s="89">
        <f>F20+J20+F26+J26</f>
        <v>0</v>
      </c>
    </row>
    <row r="29" spans="1:26" ht="18" customHeight="1" x14ac:dyDescent="0.25">
      <c r="A29" s="12"/>
      <c r="B29" s="73"/>
      <c r="C29" s="125"/>
      <c r="D29" s="128"/>
      <c r="E29" s="21"/>
      <c r="F29" s="12"/>
      <c r="G29" s="51">
        <v>22</v>
      </c>
      <c r="H29" s="108" t="s">
        <v>40</v>
      </c>
      <c r="I29" s="115">
        <f>J28-SUM('SO 6778'!K9:'SO 6778'!K72)</f>
        <v>0</v>
      </c>
      <c r="J29" s="111">
        <f>ROUND(((ROUND(I29,2)*20)*1/100),2)</f>
        <v>0</v>
      </c>
    </row>
    <row r="30" spans="1:26" ht="18" customHeight="1" x14ac:dyDescent="0.25">
      <c r="A30" s="12"/>
      <c r="B30" s="22"/>
      <c r="C30" s="117"/>
      <c r="D30" s="119"/>
      <c r="E30" s="21"/>
      <c r="F30" s="12"/>
      <c r="G30" s="52">
        <v>23</v>
      </c>
      <c r="H30" s="109" t="s">
        <v>41</v>
      </c>
      <c r="I30" s="80">
        <f>SUM('SO 6778'!K9:'SO 6778'!K72)</f>
        <v>0</v>
      </c>
      <c r="J30" s="112">
        <f>ROUND(((ROUND(I30,2)*0)/100),2)</f>
        <v>0</v>
      </c>
    </row>
    <row r="31" spans="1:26" ht="18" customHeight="1" x14ac:dyDescent="0.25">
      <c r="A31" s="12"/>
      <c r="B31" s="23"/>
      <c r="C31" s="129"/>
      <c r="D31" s="130"/>
      <c r="E31" s="21"/>
      <c r="F31" s="12"/>
      <c r="G31" s="103">
        <v>24</v>
      </c>
      <c r="H31" s="107" t="s">
        <v>42</v>
      </c>
      <c r="I31" s="106"/>
      <c r="J31" s="123">
        <f>SUM(J28:J30)</f>
        <v>0</v>
      </c>
    </row>
    <row r="32" spans="1:26" ht="18" customHeight="1" thickBot="1" x14ac:dyDescent="0.3">
      <c r="A32" s="12"/>
      <c r="B32" s="40"/>
      <c r="C32" s="110"/>
      <c r="D32" s="116"/>
      <c r="E32" s="74"/>
      <c r="F32" s="75"/>
      <c r="G32" s="51" t="s">
        <v>43</v>
      </c>
      <c r="H32" s="110"/>
      <c r="I32" s="116"/>
      <c r="J32" s="113"/>
    </row>
    <row r="33" spans="1:10" ht="18" customHeight="1" thickTop="1" x14ac:dyDescent="0.25">
      <c r="A33" s="12"/>
      <c r="B33" s="93"/>
      <c r="C33" s="94"/>
      <c r="D33" s="131" t="s">
        <v>58</v>
      </c>
      <c r="E33" s="77"/>
      <c r="F33" s="95"/>
      <c r="G33" s="104">
        <v>26</v>
      </c>
      <c r="H33" s="132" t="s">
        <v>59</v>
      </c>
      <c r="I33" s="28"/>
      <c r="J33" s="105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73"/>
      <c r="C40" s="74"/>
      <c r="D40" s="13"/>
      <c r="E40" s="13"/>
      <c r="F40" s="13"/>
      <c r="G40" s="13"/>
      <c r="H40" s="13"/>
      <c r="I40" s="75"/>
      <c r="J40" s="76"/>
    </row>
    <row r="41" spans="1:10" ht="15.75" thickTop="1" x14ac:dyDescent="0.25">
      <c r="A41" s="12"/>
      <c r="B41" s="77"/>
      <c r="C41" s="77"/>
      <c r="D41" s="77"/>
      <c r="E41" s="77"/>
      <c r="F41" s="77"/>
      <c r="G41" s="77"/>
      <c r="H41" s="77"/>
      <c r="I41" s="77"/>
      <c r="J41" s="7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6" t="s">
        <v>21</v>
      </c>
      <c r="B1" s="217"/>
      <c r="C1" s="217"/>
      <c r="D1" s="218"/>
      <c r="E1" s="136" t="s">
        <v>18</v>
      </c>
      <c r="F1" s="135"/>
      <c r="W1">
        <v>30.126000000000001</v>
      </c>
    </row>
    <row r="2" spans="1:26" ht="20.100000000000001" customHeight="1" x14ac:dyDescent="0.25">
      <c r="A2" s="216" t="s">
        <v>22</v>
      </c>
      <c r="B2" s="217"/>
      <c r="C2" s="217"/>
      <c r="D2" s="218"/>
      <c r="E2" s="136" t="s">
        <v>16</v>
      </c>
      <c r="F2" s="135"/>
    </row>
    <row r="3" spans="1:26" ht="20.100000000000001" customHeight="1" x14ac:dyDescent="0.25">
      <c r="A3" s="216" t="s">
        <v>23</v>
      </c>
      <c r="B3" s="217"/>
      <c r="C3" s="217"/>
      <c r="D3" s="218"/>
      <c r="E3" s="136" t="s">
        <v>64</v>
      </c>
      <c r="F3" s="135"/>
    </row>
    <row r="4" spans="1:26" x14ac:dyDescent="0.25">
      <c r="A4" s="137" t="s">
        <v>187</v>
      </c>
      <c r="B4" s="134"/>
      <c r="C4" s="134"/>
      <c r="D4" s="134"/>
      <c r="E4" s="134"/>
      <c r="F4" s="134"/>
    </row>
    <row r="5" spans="1:26" x14ac:dyDescent="0.25">
      <c r="A5" s="137" t="s">
        <v>180</v>
      </c>
      <c r="B5" s="134"/>
      <c r="C5" s="134"/>
      <c r="D5" s="134"/>
      <c r="E5" s="134"/>
      <c r="F5" s="134"/>
    </row>
    <row r="6" spans="1:26" x14ac:dyDescent="0.25">
      <c r="A6" s="134"/>
      <c r="B6" s="134"/>
      <c r="C6" s="134"/>
      <c r="D6" s="134"/>
      <c r="E6" s="134"/>
      <c r="F6" s="134"/>
    </row>
    <row r="7" spans="1:26" x14ac:dyDescent="0.25">
      <c r="A7" s="134"/>
      <c r="B7" s="134"/>
      <c r="C7" s="134"/>
      <c r="D7" s="134"/>
      <c r="E7" s="134"/>
      <c r="F7" s="134"/>
    </row>
    <row r="8" spans="1:26" x14ac:dyDescent="0.25">
      <c r="A8" s="138" t="s">
        <v>65</v>
      </c>
      <c r="B8" s="134"/>
      <c r="C8" s="134"/>
      <c r="D8" s="134"/>
      <c r="E8" s="134"/>
      <c r="F8" s="134"/>
    </row>
    <row r="9" spans="1:26" x14ac:dyDescent="0.25">
      <c r="A9" s="139" t="s">
        <v>61</v>
      </c>
      <c r="B9" s="139" t="s">
        <v>55</v>
      </c>
      <c r="C9" s="139" t="s">
        <v>56</v>
      </c>
      <c r="D9" s="139" t="s">
        <v>31</v>
      </c>
      <c r="E9" s="139" t="s">
        <v>62</v>
      </c>
      <c r="F9" s="139" t="s">
        <v>63</v>
      </c>
    </row>
    <row r="10" spans="1:26" x14ac:dyDescent="0.25">
      <c r="A10" s="146" t="s">
        <v>66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48" t="s">
        <v>67</v>
      </c>
      <c r="B11" s="149">
        <f>'SO 6778'!L12</f>
        <v>0</v>
      </c>
      <c r="C11" s="149">
        <f>'SO 6778'!M12</f>
        <v>0</v>
      </c>
      <c r="D11" s="149">
        <f>'SO 6778'!I12</f>
        <v>0</v>
      </c>
      <c r="E11" s="150">
        <f>'SO 6778'!S12</f>
        <v>0</v>
      </c>
      <c r="F11" s="150">
        <f>'SO 6778'!V12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148" t="s">
        <v>68</v>
      </c>
      <c r="B12" s="149">
        <f>'SO 6778'!L23</f>
        <v>0</v>
      </c>
      <c r="C12" s="149">
        <f>'SO 6778'!M23</f>
        <v>0</v>
      </c>
      <c r="D12" s="149">
        <f>'SO 6778'!I23</f>
        <v>0</v>
      </c>
      <c r="E12" s="150">
        <f>'SO 6778'!S23</f>
        <v>0</v>
      </c>
      <c r="F12" s="150">
        <f>'SO 6778'!V23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148" t="s">
        <v>69</v>
      </c>
      <c r="B13" s="149">
        <f>'SO 6778'!L27</f>
        <v>0</v>
      </c>
      <c r="C13" s="149">
        <f>'SO 6778'!M27</f>
        <v>0</v>
      </c>
      <c r="D13" s="149">
        <f>'SO 6778'!I27</f>
        <v>0</v>
      </c>
      <c r="E13" s="150">
        <f>'SO 6778'!S27</f>
        <v>0</v>
      </c>
      <c r="F13" s="150">
        <f>'SO 6778'!V27</f>
        <v>0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25">
      <c r="A14" s="2" t="s">
        <v>66</v>
      </c>
      <c r="B14" s="151">
        <f>'SO 6778'!L29</f>
        <v>0</v>
      </c>
      <c r="C14" s="151">
        <f>'SO 6778'!M29</f>
        <v>0</v>
      </c>
      <c r="D14" s="151">
        <f>'SO 6778'!I29</f>
        <v>0</v>
      </c>
      <c r="E14" s="152">
        <f>'SO 6778'!S29</f>
        <v>0</v>
      </c>
      <c r="F14" s="152">
        <f>'SO 6778'!V29</f>
        <v>0</v>
      </c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spans="1:26" x14ac:dyDescent="0.25">
      <c r="A15" s="1"/>
      <c r="B15" s="141"/>
      <c r="C15" s="141"/>
      <c r="D15" s="141"/>
      <c r="E15" s="140"/>
      <c r="F15" s="140"/>
    </row>
    <row r="16" spans="1:26" x14ac:dyDescent="0.25">
      <c r="A16" s="2" t="s">
        <v>70</v>
      </c>
      <c r="B16" s="151"/>
      <c r="C16" s="149"/>
      <c r="D16" s="149"/>
      <c r="E16" s="150"/>
      <c r="F16" s="150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x14ac:dyDescent="0.25">
      <c r="A17" s="148" t="s">
        <v>71</v>
      </c>
      <c r="B17" s="149">
        <f>'SO 6778'!L49</f>
        <v>0</v>
      </c>
      <c r="C17" s="149">
        <f>'SO 6778'!M49</f>
        <v>0</v>
      </c>
      <c r="D17" s="149">
        <f>'SO 6778'!I49</f>
        <v>0</v>
      </c>
      <c r="E17" s="150">
        <f>'SO 6778'!S49</f>
        <v>0.52</v>
      </c>
      <c r="F17" s="150">
        <f>'SO 6778'!V49</f>
        <v>30.29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x14ac:dyDescent="0.25">
      <c r="A18" s="148" t="s">
        <v>72</v>
      </c>
      <c r="B18" s="149">
        <f>'SO 6778'!L53</f>
        <v>0</v>
      </c>
      <c r="C18" s="149">
        <f>'SO 6778'!M53</f>
        <v>0</v>
      </c>
      <c r="D18" s="149">
        <f>'SO 6778'!I53</f>
        <v>0</v>
      </c>
      <c r="E18" s="150">
        <f>'SO 6778'!S53</f>
        <v>0</v>
      </c>
      <c r="F18" s="150">
        <f>'SO 6778'!V53</f>
        <v>0</v>
      </c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</row>
    <row r="19" spans="1:26" x14ac:dyDescent="0.25">
      <c r="A19" s="148" t="s">
        <v>73</v>
      </c>
      <c r="B19" s="149">
        <f>'SO 6778'!L58</f>
        <v>0</v>
      </c>
      <c r="C19" s="149">
        <f>'SO 6778'!M58</f>
        <v>0</v>
      </c>
      <c r="D19" s="149">
        <f>'SO 6778'!I58</f>
        <v>0</v>
      </c>
      <c r="E19" s="150">
        <f>'SO 6778'!S58</f>
        <v>0</v>
      </c>
      <c r="F19" s="150">
        <f>'SO 6778'!V58</f>
        <v>0</v>
      </c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x14ac:dyDescent="0.25">
      <c r="A20" s="148" t="s">
        <v>74</v>
      </c>
      <c r="B20" s="149">
        <f>'SO 6778'!L62</f>
        <v>0</v>
      </c>
      <c r="C20" s="149">
        <f>'SO 6778'!M62</f>
        <v>0</v>
      </c>
      <c r="D20" s="149">
        <f>'SO 6778'!I62</f>
        <v>0</v>
      </c>
      <c r="E20" s="150">
        <f>'SO 6778'!S62</f>
        <v>0</v>
      </c>
      <c r="F20" s="150">
        <f>'SO 6778'!V62</f>
        <v>0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 x14ac:dyDescent="0.25">
      <c r="A21" s="2" t="s">
        <v>70</v>
      </c>
      <c r="B21" s="151">
        <f>'SO 6778'!L64</f>
        <v>0</v>
      </c>
      <c r="C21" s="151">
        <f>'SO 6778'!M64</f>
        <v>0</v>
      </c>
      <c r="D21" s="151">
        <f>'SO 6778'!I64</f>
        <v>0</v>
      </c>
      <c r="E21" s="152">
        <f>'SO 6778'!S64</f>
        <v>0.52</v>
      </c>
      <c r="F21" s="152">
        <f>'SO 6778'!V64</f>
        <v>30.29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x14ac:dyDescent="0.25">
      <c r="A22" s="1"/>
      <c r="B22" s="141"/>
      <c r="C22" s="141"/>
      <c r="D22" s="141"/>
      <c r="E22" s="140"/>
      <c r="F22" s="140"/>
    </row>
    <row r="23" spans="1:26" x14ac:dyDescent="0.25">
      <c r="A23" s="2" t="s">
        <v>7</v>
      </c>
      <c r="B23" s="151"/>
      <c r="C23" s="149"/>
      <c r="D23" s="149"/>
      <c r="E23" s="150"/>
      <c r="F23" s="150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x14ac:dyDescent="0.25">
      <c r="A24" s="148" t="s">
        <v>75</v>
      </c>
      <c r="B24" s="149">
        <f>'SO 6778'!L70</f>
        <v>0</v>
      </c>
      <c r="C24" s="149">
        <f>'SO 6778'!M70</f>
        <v>0</v>
      </c>
      <c r="D24" s="149">
        <f>'SO 6778'!I70</f>
        <v>0</v>
      </c>
      <c r="E24" s="150">
        <f>'SO 6778'!S70</f>
        <v>0</v>
      </c>
      <c r="F24" s="150">
        <f>'SO 6778'!V70</f>
        <v>0</v>
      </c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spans="1:26" x14ac:dyDescent="0.25">
      <c r="A25" s="2" t="s">
        <v>7</v>
      </c>
      <c r="B25" s="151">
        <f>'SO 6778'!L72</f>
        <v>0</v>
      </c>
      <c r="C25" s="151">
        <f>'SO 6778'!M72</f>
        <v>0</v>
      </c>
      <c r="D25" s="151">
        <f>'SO 6778'!I72</f>
        <v>0</v>
      </c>
      <c r="E25" s="152">
        <f>'SO 6778'!S72</f>
        <v>0</v>
      </c>
      <c r="F25" s="152">
        <f>'SO 6778'!V72</f>
        <v>0</v>
      </c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spans="1:26" x14ac:dyDescent="0.25">
      <c r="A26" s="1"/>
      <c r="B26" s="141"/>
      <c r="C26" s="141"/>
      <c r="D26" s="141"/>
      <c r="E26" s="140"/>
      <c r="F26" s="140"/>
    </row>
    <row r="27" spans="1:26" x14ac:dyDescent="0.25">
      <c r="A27" s="2" t="s">
        <v>76</v>
      </c>
      <c r="B27" s="151">
        <f>'SO 6778'!L73</f>
        <v>0</v>
      </c>
      <c r="C27" s="151">
        <f>'SO 6778'!M73</f>
        <v>0</v>
      </c>
      <c r="D27" s="151">
        <f>'SO 6778'!I73</f>
        <v>0</v>
      </c>
      <c r="E27" s="152">
        <f>'SO 6778'!S73</f>
        <v>0.52</v>
      </c>
      <c r="F27" s="152">
        <f>'SO 6778'!V73</f>
        <v>30.29</v>
      </c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1:26" x14ac:dyDescent="0.25">
      <c r="A28" s="1"/>
      <c r="B28" s="141"/>
      <c r="C28" s="141"/>
      <c r="D28" s="141"/>
      <c r="E28" s="140"/>
      <c r="F28" s="140"/>
    </row>
    <row r="29" spans="1:26" x14ac:dyDescent="0.25">
      <c r="A29" s="1"/>
      <c r="B29" s="141"/>
      <c r="C29" s="141"/>
      <c r="D29" s="141"/>
      <c r="E29" s="140"/>
      <c r="F29" s="140"/>
    </row>
    <row r="30" spans="1:26" x14ac:dyDescent="0.25">
      <c r="A30" s="1"/>
      <c r="B30" s="141"/>
      <c r="C30" s="141"/>
      <c r="D30" s="141"/>
      <c r="E30" s="140"/>
      <c r="F30" s="140"/>
    </row>
    <row r="31" spans="1:26" x14ac:dyDescent="0.25">
      <c r="A31" s="1"/>
      <c r="B31" s="141"/>
      <c r="C31" s="141"/>
      <c r="D31" s="141"/>
      <c r="E31" s="140"/>
      <c r="F31" s="140"/>
    </row>
    <row r="32" spans="1:26" x14ac:dyDescent="0.25">
      <c r="A32" s="1"/>
      <c r="B32" s="141"/>
      <c r="C32" s="141"/>
      <c r="D32" s="141"/>
      <c r="E32" s="140"/>
      <c r="F32" s="140"/>
    </row>
    <row r="33" spans="1:6" x14ac:dyDescent="0.25">
      <c r="A33" s="1"/>
      <c r="B33" s="141"/>
      <c r="C33" s="141"/>
      <c r="D33" s="141"/>
      <c r="E33" s="140"/>
      <c r="F33" s="140"/>
    </row>
    <row r="34" spans="1:6" x14ac:dyDescent="0.25">
      <c r="A34" s="1"/>
      <c r="B34" s="141"/>
      <c r="C34" s="141"/>
      <c r="D34" s="141"/>
      <c r="E34" s="140"/>
      <c r="F34" s="140"/>
    </row>
    <row r="35" spans="1:6" x14ac:dyDescent="0.25">
      <c r="A35" s="1"/>
      <c r="B35" s="141"/>
      <c r="C35" s="141"/>
      <c r="D35" s="141"/>
      <c r="E35" s="140"/>
      <c r="F35" s="140"/>
    </row>
    <row r="36" spans="1:6" x14ac:dyDescent="0.25">
      <c r="A36" s="1"/>
      <c r="B36" s="141"/>
      <c r="C36" s="141"/>
      <c r="D36" s="141"/>
      <c r="E36" s="140"/>
      <c r="F36" s="140"/>
    </row>
    <row r="37" spans="1:6" x14ac:dyDescent="0.25">
      <c r="A37" s="1"/>
      <c r="B37" s="141"/>
      <c r="C37" s="141"/>
      <c r="D37" s="141"/>
      <c r="E37" s="140"/>
      <c r="F37" s="140"/>
    </row>
    <row r="38" spans="1:6" x14ac:dyDescent="0.25">
      <c r="A38" s="1"/>
      <c r="B38" s="141"/>
      <c r="C38" s="141"/>
      <c r="D38" s="141"/>
      <c r="E38" s="140"/>
      <c r="F38" s="140"/>
    </row>
    <row r="39" spans="1:6" x14ac:dyDescent="0.25">
      <c r="A39" s="1"/>
      <c r="B39" s="141"/>
      <c r="C39" s="141"/>
      <c r="D39" s="141"/>
      <c r="E39" s="140"/>
      <c r="F39" s="140"/>
    </row>
    <row r="40" spans="1:6" x14ac:dyDescent="0.25">
      <c r="A40" s="1"/>
      <c r="B40" s="141"/>
      <c r="C40" s="141"/>
      <c r="D40" s="141"/>
      <c r="E40" s="140"/>
      <c r="F40" s="140"/>
    </row>
    <row r="41" spans="1:6" x14ac:dyDescent="0.25">
      <c r="A41" s="1"/>
      <c r="B41" s="141"/>
      <c r="C41" s="141"/>
      <c r="D41" s="141"/>
      <c r="E41" s="140"/>
      <c r="F41" s="140"/>
    </row>
    <row r="42" spans="1:6" x14ac:dyDescent="0.25">
      <c r="A42" s="1"/>
      <c r="B42" s="141"/>
      <c r="C42" s="141"/>
      <c r="D42" s="141"/>
      <c r="E42" s="140"/>
      <c r="F42" s="140"/>
    </row>
    <row r="43" spans="1:6" x14ac:dyDescent="0.25">
      <c r="A43" s="1"/>
      <c r="B43" s="141"/>
      <c r="C43" s="141"/>
      <c r="D43" s="141"/>
      <c r="E43" s="140"/>
      <c r="F43" s="140"/>
    </row>
    <row r="44" spans="1:6" x14ac:dyDescent="0.25">
      <c r="A44" s="1"/>
      <c r="B44" s="141"/>
      <c r="C44" s="141"/>
      <c r="D44" s="141"/>
      <c r="E44" s="140"/>
      <c r="F44" s="140"/>
    </row>
    <row r="45" spans="1:6" x14ac:dyDescent="0.25">
      <c r="A45" s="1"/>
      <c r="B45" s="141"/>
      <c r="C45" s="141"/>
      <c r="D45" s="141"/>
      <c r="E45" s="140"/>
      <c r="F45" s="140"/>
    </row>
    <row r="46" spans="1:6" x14ac:dyDescent="0.25">
      <c r="A46" s="1"/>
      <c r="B46" s="141"/>
      <c r="C46" s="141"/>
      <c r="D46" s="141"/>
      <c r="E46" s="140"/>
      <c r="F46" s="140"/>
    </row>
    <row r="47" spans="1:6" x14ac:dyDescent="0.25">
      <c r="A47" s="1"/>
      <c r="B47" s="141"/>
      <c r="C47" s="141"/>
      <c r="D47" s="141"/>
      <c r="E47" s="140"/>
      <c r="F47" s="140"/>
    </row>
    <row r="48" spans="1:6" x14ac:dyDescent="0.25">
      <c r="A48" s="1"/>
      <c r="B48" s="141"/>
      <c r="C48" s="141"/>
      <c r="D48" s="141"/>
      <c r="E48" s="140"/>
      <c r="F48" s="140"/>
    </row>
    <row r="49" spans="1:6" x14ac:dyDescent="0.25">
      <c r="A49" s="1"/>
      <c r="B49" s="141"/>
      <c r="C49" s="141"/>
      <c r="D49" s="141"/>
      <c r="E49" s="140"/>
      <c r="F49" s="140"/>
    </row>
    <row r="50" spans="1:6" x14ac:dyDescent="0.25">
      <c r="A50" s="1"/>
      <c r="B50" s="141"/>
      <c r="C50" s="141"/>
      <c r="D50" s="141"/>
      <c r="E50" s="140"/>
      <c r="F50" s="140"/>
    </row>
    <row r="51" spans="1:6" x14ac:dyDescent="0.25">
      <c r="A51" s="1"/>
      <c r="B51" s="141"/>
      <c r="C51" s="141"/>
      <c r="D51" s="141"/>
      <c r="E51" s="140"/>
      <c r="F51" s="140"/>
    </row>
    <row r="52" spans="1:6" x14ac:dyDescent="0.25">
      <c r="A52" s="1"/>
      <c r="B52" s="141"/>
      <c r="C52" s="141"/>
      <c r="D52" s="141"/>
      <c r="E52" s="140"/>
      <c r="F52" s="140"/>
    </row>
    <row r="53" spans="1:6" x14ac:dyDescent="0.25">
      <c r="A53" s="1"/>
      <c r="B53" s="141"/>
      <c r="C53" s="141"/>
      <c r="D53" s="141"/>
      <c r="E53" s="140"/>
      <c r="F53" s="140"/>
    </row>
    <row r="54" spans="1:6" x14ac:dyDescent="0.25">
      <c r="A54" s="1"/>
      <c r="B54" s="141"/>
      <c r="C54" s="141"/>
      <c r="D54" s="141"/>
      <c r="E54" s="140"/>
      <c r="F54" s="140"/>
    </row>
    <row r="55" spans="1:6" x14ac:dyDescent="0.25">
      <c r="A55" s="1"/>
      <c r="B55" s="141"/>
      <c r="C55" s="141"/>
      <c r="D55" s="141"/>
      <c r="E55" s="140"/>
      <c r="F55" s="140"/>
    </row>
    <row r="56" spans="1:6" x14ac:dyDescent="0.25">
      <c r="A56" s="1"/>
      <c r="B56" s="141"/>
      <c r="C56" s="141"/>
      <c r="D56" s="141"/>
      <c r="E56" s="140"/>
      <c r="F56" s="140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workbookViewId="0">
      <pane ySplit="8" topLeftCell="A62" activePane="bottomLeft" state="frozen"/>
      <selection pane="bottomLeft" activeCell="A75" sqref="A75"/>
    </sheetView>
  </sheetViews>
  <sheetFormatPr defaultColWidth="0" defaultRowHeight="15" x14ac:dyDescent="0.2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219" t="s">
        <v>21</v>
      </c>
      <c r="C1" s="220"/>
      <c r="D1" s="220"/>
      <c r="E1" s="220"/>
      <c r="F1" s="220"/>
      <c r="G1" s="220"/>
      <c r="H1" s="221"/>
      <c r="I1" s="156" t="s">
        <v>87</v>
      </c>
      <c r="J1" s="11"/>
      <c r="K1" s="3"/>
      <c r="L1" s="3"/>
      <c r="M1" s="3"/>
      <c r="N1" s="3"/>
      <c r="O1" s="3"/>
      <c r="P1" s="5" t="s">
        <v>88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19" t="s">
        <v>22</v>
      </c>
      <c r="C2" s="220"/>
      <c r="D2" s="220"/>
      <c r="E2" s="220"/>
      <c r="F2" s="220"/>
      <c r="G2" s="220"/>
      <c r="H2" s="221"/>
      <c r="I2" s="156" t="s">
        <v>16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219" t="s">
        <v>23</v>
      </c>
      <c r="C3" s="220"/>
      <c r="D3" s="220"/>
      <c r="E3" s="220"/>
      <c r="F3" s="220"/>
      <c r="G3" s="220"/>
      <c r="H3" s="221"/>
      <c r="I3" s="156" t="s">
        <v>89</v>
      </c>
      <c r="J3" s="11"/>
      <c r="K3" s="3"/>
      <c r="L3" s="3"/>
      <c r="M3" s="3"/>
      <c r="N3" s="3"/>
      <c r="O3" s="3"/>
      <c r="P3" s="5" t="s">
        <v>20</v>
      </c>
      <c r="Q3" s="1"/>
      <c r="R3" s="1"/>
      <c r="S3" s="3"/>
      <c r="V3" s="3"/>
    </row>
    <row r="4" spans="1:26" x14ac:dyDescent="0.25">
      <c r="A4" s="3"/>
      <c r="B4" s="5" t="s">
        <v>188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57" t="s">
        <v>180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65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9" t="s">
        <v>77</v>
      </c>
      <c r="B8" s="159" t="s">
        <v>78</v>
      </c>
      <c r="C8" s="159" t="s">
        <v>79</v>
      </c>
      <c r="D8" s="159" t="s">
        <v>80</v>
      </c>
      <c r="E8" s="159" t="s">
        <v>81</v>
      </c>
      <c r="F8" s="159" t="s">
        <v>82</v>
      </c>
      <c r="G8" s="159" t="s">
        <v>55</v>
      </c>
      <c r="H8" s="159" t="s">
        <v>56</v>
      </c>
      <c r="I8" s="159" t="s">
        <v>83</v>
      </c>
      <c r="J8" s="159"/>
      <c r="K8" s="159"/>
      <c r="L8" s="159"/>
      <c r="M8" s="159"/>
      <c r="N8" s="159"/>
      <c r="O8" s="159"/>
      <c r="P8" s="159" t="s">
        <v>84</v>
      </c>
      <c r="Q8" s="154"/>
      <c r="R8" s="154"/>
      <c r="S8" s="159" t="s">
        <v>85</v>
      </c>
      <c r="T8" s="155"/>
      <c r="U8" s="155"/>
      <c r="V8" s="159" t="s">
        <v>86</v>
      </c>
      <c r="W8" s="153"/>
      <c r="X8" s="153"/>
      <c r="Y8" s="153"/>
      <c r="Z8" s="153"/>
    </row>
    <row r="9" spans="1:26" x14ac:dyDescent="0.25">
      <c r="A9" s="142"/>
      <c r="B9" s="142"/>
      <c r="C9" s="160"/>
      <c r="D9" s="146" t="s">
        <v>66</v>
      </c>
      <c r="E9" s="142"/>
      <c r="F9" s="161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8"/>
      <c r="R9" s="148"/>
      <c r="S9" s="142"/>
      <c r="T9" s="145"/>
      <c r="U9" s="145"/>
      <c r="V9" s="142"/>
      <c r="W9" s="145"/>
      <c r="X9" s="145"/>
      <c r="Y9" s="145"/>
      <c r="Z9" s="145"/>
    </row>
    <row r="10" spans="1:26" x14ac:dyDescent="0.25">
      <c r="A10" s="148"/>
      <c r="B10" s="148"/>
      <c r="C10" s="163">
        <v>6</v>
      </c>
      <c r="D10" s="163" t="s">
        <v>67</v>
      </c>
      <c r="E10" s="148"/>
      <c r="F10" s="162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5"/>
      <c r="U10" s="145"/>
      <c r="V10" s="148"/>
      <c r="W10" s="145"/>
      <c r="X10" s="145"/>
      <c r="Y10" s="145"/>
      <c r="Z10" s="145"/>
    </row>
    <row r="11" spans="1:26" ht="24.95" customHeight="1" x14ac:dyDescent="0.25">
      <c r="A11" s="169">
        <v>1</v>
      </c>
      <c r="B11" s="164" t="s">
        <v>90</v>
      </c>
      <c r="C11" s="170" t="s">
        <v>91</v>
      </c>
      <c r="D11" s="164" t="s">
        <v>92</v>
      </c>
      <c r="E11" s="164" t="s">
        <v>93</v>
      </c>
      <c r="F11" s="165">
        <v>281.60000000000002</v>
      </c>
      <c r="G11" s="166">
        <v>0</v>
      </c>
      <c r="H11" s="166">
        <v>0</v>
      </c>
      <c r="I11" s="166">
        <f>ROUND(F11*(G11+H11),2)</f>
        <v>0</v>
      </c>
      <c r="J11" s="164">
        <f>ROUND(F11*(N11),2)</f>
        <v>0</v>
      </c>
      <c r="K11" s="167">
        <f>ROUND(F11*(O11),2)</f>
        <v>0</v>
      </c>
      <c r="L11" s="167">
        <f>ROUND(F11*(G11),2)</f>
        <v>0</v>
      </c>
      <c r="M11" s="167">
        <f>ROUND(F11*(H11),2)</f>
        <v>0</v>
      </c>
      <c r="N11" s="167">
        <v>0</v>
      </c>
      <c r="O11" s="167"/>
      <c r="P11" s="171"/>
      <c r="Q11" s="171"/>
      <c r="R11" s="171"/>
      <c r="S11" s="172">
        <f>ROUND(F11*(P11),3)</f>
        <v>0</v>
      </c>
      <c r="T11" s="168"/>
      <c r="U11" s="168"/>
      <c r="V11" s="173"/>
      <c r="Z11">
        <v>0</v>
      </c>
    </row>
    <row r="12" spans="1:26" x14ac:dyDescent="0.25">
      <c r="A12" s="148"/>
      <c r="B12" s="148"/>
      <c r="C12" s="163">
        <v>6</v>
      </c>
      <c r="D12" s="163" t="s">
        <v>67</v>
      </c>
      <c r="E12" s="148"/>
      <c r="F12" s="162"/>
      <c r="G12" s="151">
        <f>ROUND((SUM(L10:L11))/1,2)</f>
        <v>0</v>
      </c>
      <c r="H12" s="151">
        <f>ROUND((SUM(M10:M11))/1,2)</f>
        <v>0</v>
      </c>
      <c r="I12" s="151">
        <f>ROUND((SUM(I10:I11))/1,2)</f>
        <v>0</v>
      </c>
      <c r="J12" s="148"/>
      <c r="K12" s="148"/>
      <c r="L12" s="148">
        <f>ROUND((SUM(L10:L11))/1,2)</f>
        <v>0</v>
      </c>
      <c r="M12" s="148">
        <f>ROUND((SUM(M10:M11))/1,2)</f>
        <v>0</v>
      </c>
      <c r="N12" s="148"/>
      <c r="O12" s="148"/>
      <c r="P12" s="174"/>
      <c r="Q12" s="148"/>
      <c r="R12" s="148"/>
      <c r="S12" s="174">
        <f>ROUND((SUM(S10:S11))/1,2)</f>
        <v>0</v>
      </c>
      <c r="T12" s="145"/>
      <c r="U12" s="145"/>
      <c r="V12" s="2">
        <f>ROUND((SUM(V10:V11))/1,2)</f>
        <v>0</v>
      </c>
      <c r="W12" s="145"/>
      <c r="X12" s="145"/>
      <c r="Y12" s="145"/>
      <c r="Z12" s="145"/>
    </row>
    <row r="13" spans="1:26" x14ac:dyDescent="0.25">
      <c r="A13" s="1"/>
      <c r="B13" s="1"/>
      <c r="C13" s="1"/>
      <c r="D13" s="1"/>
      <c r="E13" s="1"/>
      <c r="F13" s="158"/>
      <c r="G13" s="141"/>
      <c r="H13" s="141"/>
      <c r="I13" s="141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x14ac:dyDescent="0.25">
      <c r="A14" s="148"/>
      <c r="B14" s="148"/>
      <c r="C14" s="163">
        <v>9</v>
      </c>
      <c r="D14" s="163" t="s">
        <v>68</v>
      </c>
      <c r="E14" s="148"/>
      <c r="F14" s="162"/>
      <c r="G14" s="149"/>
      <c r="H14" s="149"/>
      <c r="I14" s="149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5"/>
      <c r="U14" s="145"/>
      <c r="V14" s="148"/>
      <c r="W14" s="145"/>
      <c r="X14" s="145"/>
      <c r="Y14" s="145"/>
      <c r="Z14" s="145"/>
    </row>
    <row r="15" spans="1:26" ht="24.95" customHeight="1" x14ac:dyDescent="0.25">
      <c r="A15" s="169">
        <v>2</v>
      </c>
      <c r="B15" s="164" t="s">
        <v>90</v>
      </c>
      <c r="C15" s="170" t="s">
        <v>94</v>
      </c>
      <c r="D15" s="164" t="s">
        <v>95</v>
      </c>
      <c r="E15" s="164" t="s">
        <v>96</v>
      </c>
      <c r="F15" s="165">
        <v>360.54</v>
      </c>
      <c r="G15" s="166">
        <v>0</v>
      </c>
      <c r="H15" s="166">
        <v>0</v>
      </c>
      <c r="I15" s="166">
        <f t="shared" ref="I15:I22" si="0">ROUND(F15*(G15+H15),2)</f>
        <v>0</v>
      </c>
      <c r="J15" s="164">
        <f t="shared" ref="J15:J22" si="1">ROUND(F15*(N15),2)</f>
        <v>0</v>
      </c>
      <c r="K15" s="167">
        <f t="shared" ref="K15:K22" si="2">ROUND(F15*(O15),2)</f>
        <v>0</v>
      </c>
      <c r="L15" s="167">
        <f t="shared" ref="L15:L22" si="3">ROUND(F15*(G15),2)</f>
        <v>0</v>
      </c>
      <c r="M15" s="167">
        <f t="shared" ref="M15:M22" si="4">ROUND(F15*(H15),2)</f>
        <v>0</v>
      </c>
      <c r="N15" s="167">
        <v>0</v>
      </c>
      <c r="O15" s="167"/>
      <c r="P15" s="171"/>
      <c r="Q15" s="171"/>
      <c r="R15" s="171"/>
      <c r="S15" s="172">
        <f t="shared" ref="S15:S22" si="5">ROUND(F15*(P15),3)</f>
        <v>0</v>
      </c>
      <c r="T15" s="168"/>
      <c r="U15" s="168"/>
      <c r="V15" s="173"/>
      <c r="Z15">
        <v>0</v>
      </c>
    </row>
    <row r="16" spans="1:26" ht="24.95" customHeight="1" x14ac:dyDescent="0.25">
      <c r="A16" s="169">
        <v>3</v>
      </c>
      <c r="B16" s="164" t="s">
        <v>90</v>
      </c>
      <c r="C16" s="170" t="s">
        <v>97</v>
      </c>
      <c r="D16" s="164" t="s">
        <v>98</v>
      </c>
      <c r="E16" s="164" t="s">
        <v>99</v>
      </c>
      <c r="F16" s="165">
        <v>216.32400000000001</v>
      </c>
      <c r="G16" s="166">
        <v>0</v>
      </c>
      <c r="H16" s="166">
        <v>0</v>
      </c>
      <c r="I16" s="166">
        <f t="shared" si="0"/>
        <v>0</v>
      </c>
      <c r="J16" s="164">
        <f t="shared" si="1"/>
        <v>0</v>
      </c>
      <c r="K16" s="167">
        <f t="shared" si="2"/>
        <v>0</v>
      </c>
      <c r="L16" s="167">
        <f t="shared" si="3"/>
        <v>0</v>
      </c>
      <c r="M16" s="167">
        <f t="shared" si="4"/>
        <v>0</v>
      </c>
      <c r="N16" s="167">
        <v>0</v>
      </c>
      <c r="O16" s="167"/>
      <c r="P16" s="171"/>
      <c r="Q16" s="171"/>
      <c r="R16" s="171"/>
      <c r="S16" s="172">
        <f t="shared" si="5"/>
        <v>0</v>
      </c>
      <c r="T16" s="168"/>
      <c r="U16" s="168"/>
      <c r="V16" s="173"/>
      <c r="Z16">
        <v>0</v>
      </c>
    </row>
    <row r="17" spans="1:26" ht="24.95" customHeight="1" x14ac:dyDescent="0.25">
      <c r="A17" s="169">
        <v>4</v>
      </c>
      <c r="B17" s="164" t="s">
        <v>100</v>
      </c>
      <c r="C17" s="170" t="s">
        <v>101</v>
      </c>
      <c r="D17" s="164" t="s">
        <v>102</v>
      </c>
      <c r="E17" s="164" t="s">
        <v>103</v>
      </c>
      <c r="F17" s="165">
        <v>2.1259999999999999</v>
      </c>
      <c r="G17" s="166">
        <v>0</v>
      </c>
      <c r="H17" s="166">
        <v>0</v>
      </c>
      <c r="I17" s="166">
        <f t="shared" si="0"/>
        <v>0</v>
      </c>
      <c r="J17" s="164">
        <f t="shared" si="1"/>
        <v>0</v>
      </c>
      <c r="K17" s="167">
        <f t="shared" si="2"/>
        <v>0</v>
      </c>
      <c r="L17" s="167">
        <f t="shared" si="3"/>
        <v>0</v>
      </c>
      <c r="M17" s="167">
        <f t="shared" si="4"/>
        <v>0</v>
      </c>
      <c r="N17" s="167">
        <v>0</v>
      </c>
      <c r="O17" s="167"/>
      <c r="P17" s="171"/>
      <c r="Q17" s="171"/>
      <c r="R17" s="171"/>
      <c r="S17" s="172">
        <f t="shared" si="5"/>
        <v>0</v>
      </c>
      <c r="T17" s="168"/>
      <c r="U17" s="168"/>
      <c r="V17" s="173"/>
      <c r="Z17">
        <v>0</v>
      </c>
    </row>
    <row r="18" spans="1:26" ht="24.95" customHeight="1" x14ac:dyDescent="0.25">
      <c r="A18" s="169">
        <v>5</v>
      </c>
      <c r="B18" s="164" t="s">
        <v>100</v>
      </c>
      <c r="C18" s="170" t="s">
        <v>104</v>
      </c>
      <c r="D18" s="164" t="s">
        <v>105</v>
      </c>
      <c r="E18" s="164" t="s">
        <v>103</v>
      </c>
      <c r="F18" s="165">
        <v>17.007999999999999</v>
      </c>
      <c r="G18" s="166">
        <v>0</v>
      </c>
      <c r="H18" s="166">
        <v>0</v>
      </c>
      <c r="I18" s="166">
        <f t="shared" si="0"/>
        <v>0</v>
      </c>
      <c r="J18" s="164">
        <f t="shared" si="1"/>
        <v>0</v>
      </c>
      <c r="K18" s="167">
        <f t="shared" si="2"/>
        <v>0</v>
      </c>
      <c r="L18" s="167">
        <f t="shared" si="3"/>
        <v>0</v>
      </c>
      <c r="M18" s="167">
        <f t="shared" si="4"/>
        <v>0</v>
      </c>
      <c r="N18" s="167">
        <v>0</v>
      </c>
      <c r="O18" s="167"/>
      <c r="P18" s="171"/>
      <c r="Q18" s="171"/>
      <c r="R18" s="171"/>
      <c r="S18" s="172">
        <f t="shared" si="5"/>
        <v>0</v>
      </c>
      <c r="T18" s="168"/>
      <c r="U18" s="168"/>
      <c r="V18" s="173"/>
      <c r="Z18">
        <v>0</v>
      </c>
    </row>
    <row r="19" spans="1:26" ht="24.95" customHeight="1" x14ac:dyDescent="0.25">
      <c r="A19" s="169">
        <v>6</v>
      </c>
      <c r="B19" s="164" t="s">
        <v>100</v>
      </c>
      <c r="C19" s="170" t="s">
        <v>106</v>
      </c>
      <c r="D19" s="164" t="s">
        <v>107</v>
      </c>
      <c r="E19" s="164" t="s">
        <v>103</v>
      </c>
      <c r="F19" s="165">
        <v>2.1259999999999999</v>
      </c>
      <c r="G19" s="166">
        <v>0</v>
      </c>
      <c r="H19" s="166">
        <v>0</v>
      </c>
      <c r="I19" s="166">
        <f t="shared" si="0"/>
        <v>0</v>
      </c>
      <c r="J19" s="164">
        <f t="shared" si="1"/>
        <v>0</v>
      </c>
      <c r="K19" s="167">
        <f t="shared" si="2"/>
        <v>0</v>
      </c>
      <c r="L19" s="167">
        <f t="shared" si="3"/>
        <v>0</v>
      </c>
      <c r="M19" s="167">
        <f t="shared" si="4"/>
        <v>0</v>
      </c>
      <c r="N19" s="167">
        <v>0</v>
      </c>
      <c r="O19" s="167"/>
      <c r="P19" s="171"/>
      <c r="Q19" s="171"/>
      <c r="R19" s="171"/>
      <c r="S19" s="172">
        <f t="shared" si="5"/>
        <v>0</v>
      </c>
      <c r="T19" s="168"/>
      <c r="U19" s="168"/>
      <c r="V19" s="173"/>
      <c r="Z19">
        <v>0</v>
      </c>
    </row>
    <row r="20" spans="1:26" ht="24.95" customHeight="1" x14ac:dyDescent="0.25">
      <c r="A20" s="169">
        <v>7</v>
      </c>
      <c r="B20" s="164" t="s">
        <v>100</v>
      </c>
      <c r="C20" s="170" t="s">
        <v>108</v>
      </c>
      <c r="D20" s="164" t="s">
        <v>109</v>
      </c>
      <c r="E20" s="164" t="s">
        <v>103</v>
      </c>
      <c r="F20" s="165">
        <v>2.1259999999999999</v>
      </c>
      <c r="G20" s="166">
        <v>0</v>
      </c>
      <c r="H20" s="166">
        <v>0</v>
      </c>
      <c r="I20" s="166">
        <f t="shared" si="0"/>
        <v>0</v>
      </c>
      <c r="J20" s="164">
        <f t="shared" si="1"/>
        <v>0</v>
      </c>
      <c r="K20" s="167">
        <f t="shared" si="2"/>
        <v>0</v>
      </c>
      <c r="L20" s="167">
        <f t="shared" si="3"/>
        <v>0</v>
      </c>
      <c r="M20" s="167">
        <f t="shared" si="4"/>
        <v>0</v>
      </c>
      <c r="N20" s="167">
        <v>0</v>
      </c>
      <c r="O20" s="167"/>
      <c r="P20" s="171"/>
      <c r="Q20" s="171"/>
      <c r="R20" s="171"/>
      <c r="S20" s="172">
        <f t="shared" si="5"/>
        <v>0</v>
      </c>
      <c r="T20" s="168"/>
      <c r="U20" s="168"/>
      <c r="V20" s="173"/>
      <c r="Z20">
        <v>0</v>
      </c>
    </row>
    <row r="21" spans="1:26" ht="24.95" customHeight="1" x14ac:dyDescent="0.25">
      <c r="A21" s="169">
        <v>8</v>
      </c>
      <c r="B21" s="164" t="s">
        <v>100</v>
      </c>
      <c r="C21" s="170" t="s">
        <v>110</v>
      </c>
      <c r="D21" s="164" t="s">
        <v>111</v>
      </c>
      <c r="E21" s="164" t="s">
        <v>103</v>
      </c>
      <c r="F21" s="165">
        <v>2.1259999999999999</v>
      </c>
      <c r="G21" s="166">
        <v>0</v>
      </c>
      <c r="H21" s="166">
        <v>0</v>
      </c>
      <c r="I21" s="166">
        <f t="shared" si="0"/>
        <v>0</v>
      </c>
      <c r="J21" s="164">
        <f t="shared" si="1"/>
        <v>0</v>
      </c>
      <c r="K21" s="167">
        <f t="shared" si="2"/>
        <v>0</v>
      </c>
      <c r="L21" s="167">
        <f t="shared" si="3"/>
        <v>0</v>
      </c>
      <c r="M21" s="167">
        <f t="shared" si="4"/>
        <v>0</v>
      </c>
      <c r="N21" s="167">
        <v>0</v>
      </c>
      <c r="O21" s="167"/>
      <c r="P21" s="171"/>
      <c r="Q21" s="171"/>
      <c r="R21" s="171"/>
      <c r="S21" s="172">
        <f t="shared" si="5"/>
        <v>0</v>
      </c>
      <c r="T21" s="168"/>
      <c r="U21" s="168"/>
      <c r="V21" s="173"/>
      <c r="Z21">
        <v>0</v>
      </c>
    </row>
    <row r="22" spans="1:26" ht="35.1" customHeight="1" x14ac:dyDescent="0.25">
      <c r="A22" s="169">
        <v>9</v>
      </c>
      <c r="B22" s="164" t="s">
        <v>100</v>
      </c>
      <c r="C22" s="170" t="s">
        <v>112</v>
      </c>
      <c r="D22" s="164" t="s">
        <v>113</v>
      </c>
      <c r="E22" s="164" t="s">
        <v>103</v>
      </c>
      <c r="F22" s="165">
        <v>2.1259999999999999</v>
      </c>
      <c r="G22" s="166">
        <v>0</v>
      </c>
      <c r="H22" s="166">
        <v>0</v>
      </c>
      <c r="I22" s="166">
        <f t="shared" si="0"/>
        <v>0</v>
      </c>
      <c r="J22" s="164">
        <f t="shared" si="1"/>
        <v>0</v>
      </c>
      <c r="K22" s="167">
        <f t="shared" si="2"/>
        <v>0</v>
      </c>
      <c r="L22" s="167">
        <f t="shared" si="3"/>
        <v>0</v>
      </c>
      <c r="M22" s="167">
        <f t="shared" si="4"/>
        <v>0</v>
      </c>
      <c r="N22" s="167">
        <v>0</v>
      </c>
      <c r="O22" s="167"/>
      <c r="P22" s="171"/>
      <c r="Q22" s="171"/>
      <c r="R22" s="171"/>
      <c r="S22" s="172">
        <f t="shared" si="5"/>
        <v>0</v>
      </c>
      <c r="T22" s="168"/>
      <c r="U22" s="168"/>
      <c r="V22" s="173"/>
      <c r="Z22">
        <v>0</v>
      </c>
    </row>
    <row r="23" spans="1:26" x14ac:dyDescent="0.25">
      <c r="A23" s="148"/>
      <c r="B23" s="148"/>
      <c r="C23" s="163">
        <v>9</v>
      </c>
      <c r="D23" s="163" t="s">
        <v>68</v>
      </c>
      <c r="E23" s="148"/>
      <c r="F23" s="162"/>
      <c r="G23" s="151">
        <f>ROUND((SUM(L14:L22))/1,2)</f>
        <v>0</v>
      </c>
      <c r="H23" s="151">
        <f>ROUND((SUM(M14:M22))/1,2)</f>
        <v>0</v>
      </c>
      <c r="I23" s="151">
        <f>ROUND((SUM(I14:I22))/1,2)</f>
        <v>0</v>
      </c>
      <c r="J23" s="148"/>
      <c r="K23" s="148"/>
      <c r="L23" s="148">
        <f>ROUND((SUM(L14:L22))/1,2)</f>
        <v>0</v>
      </c>
      <c r="M23" s="148">
        <f>ROUND((SUM(M14:M22))/1,2)</f>
        <v>0</v>
      </c>
      <c r="N23" s="148"/>
      <c r="O23" s="148"/>
      <c r="P23" s="174"/>
      <c r="Q23" s="148"/>
      <c r="R23" s="148"/>
      <c r="S23" s="174">
        <f>ROUND((SUM(S14:S22))/1,2)</f>
        <v>0</v>
      </c>
      <c r="T23" s="145"/>
      <c r="U23" s="145"/>
      <c r="V23" s="2">
        <f>ROUND((SUM(V14:V22))/1,2)</f>
        <v>0</v>
      </c>
      <c r="W23" s="145"/>
      <c r="X23" s="145"/>
      <c r="Y23" s="145"/>
      <c r="Z23" s="145"/>
    </row>
    <row r="24" spans="1:26" x14ac:dyDescent="0.25">
      <c r="A24" s="1"/>
      <c r="B24" s="1"/>
      <c r="C24" s="1"/>
      <c r="D24" s="1"/>
      <c r="E24" s="1"/>
      <c r="F24" s="158"/>
      <c r="G24" s="141"/>
      <c r="H24" s="141"/>
      <c r="I24" s="141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x14ac:dyDescent="0.25">
      <c r="A25" s="148"/>
      <c r="B25" s="148"/>
      <c r="C25" s="163">
        <v>99</v>
      </c>
      <c r="D25" s="163" t="s">
        <v>69</v>
      </c>
      <c r="E25" s="148"/>
      <c r="F25" s="162"/>
      <c r="G25" s="149"/>
      <c r="H25" s="149"/>
      <c r="I25" s="149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5"/>
      <c r="U25" s="145"/>
      <c r="V25" s="148"/>
      <c r="W25" s="145"/>
      <c r="X25" s="145"/>
      <c r="Y25" s="145"/>
      <c r="Z25" s="145"/>
    </row>
    <row r="26" spans="1:26" ht="24.95" customHeight="1" x14ac:dyDescent="0.25">
      <c r="A26" s="169">
        <v>10</v>
      </c>
      <c r="B26" s="164" t="s">
        <v>114</v>
      </c>
      <c r="C26" s="170" t="s">
        <v>115</v>
      </c>
      <c r="D26" s="164" t="s">
        <v>116</v>
      </c>
      <c r="E26" s="164" t="s">
        <v>103</v>
      </c>
      <c r="F26" s="165">
        <v>4.8890000000000002</v>
      </c>
      <c r="G26" s="166">
        <v>0</v>
      </c>
      <c r="H26" s="166">
        <v>0</v>
      </c>
      <c r="I26" s="166">
        <f>ROUND(F26*(G26+H26),2)</f>
        <v>0</v>
      </c>
      <c r="J26" s="164">
        <f>ROUND(F26*(N26),2)</f>
        <v>0</v>
      </c>
      <c r="K26" s="167">
        <f>ROUND(F26*(O26),2)</f>
        <v>0</v>
      </c>
      <c r="L26" s="167">
        <f>ROUND(F26*(G26),2)</f>
        <v>0</v>
      </c>
      <c r="M26" s="167">
        <f>ROUND(F26*(H26),2)</f>
        <v>0</v>
      </c>
      <c r="N26" s="167">
        <v>0</v>
      </c>
      <c r="O26" s="167"/>
      <c r="P26" s="171"/>
      <c r="Q26" s="171"/>
      <c r="R26" s="171"/>
      <c r="S26" s="172">
        <f>ROUND(F26*(P26),3)</f>
        <v>0</v>
      </c>
      <c r="T26" s="168"/>
      <c r="U26" s="168"/>
      <c r="V26" s="173"/>
      <c r="Z26">
        <v>0</v>
      </c>
    </row>
    <row r="27" spans="1:26" x14ac:dyDescent="0.25">
      <c r="A27" s="148"/>
      <c r="B27" s="148"/>
      <c r="C27" s="163">
        <v>99</v>
      </c>
      <c r="D27" s="163" t="s">
        <v>69</v>
      </c>
      <c r="E27" s="148"/>
      <c r="F27" s="162"/>
      <c r="G27" s="151">
        <f>ROUND((SUM(L25:L26))/1,2)</f>
        <v>0</v>
      </c>
      <c r="H27" s="151">
        <f>ROUND((SUM(M25:M26))/1,2)</f>
        <v>0</v>
      </c>
      <c r="I27" s="151">
        <f>ROUND((SUM(I25:I26))/1,2)</f>
        <v>0</v>
      </c>
      <c r="J27" s="148"/>
      <c r="K27" s="148"/>
      <c r="L27" s="148">
        <f>ROUND((SUM(L25:L26))/1,2)</f>
        <v>0</v>
      </c>
      <c r="M27" s="148">
        <f>ROUND((SUM(M25:M26))/1,2)</f>
        <v>0</v>
      </c>
      <c r="N27" s="148"/>
      <c r="O27" s="148"/>
      <c r="P27" s="174"/>
      <c r="Q27" s="148"/>
      <c r="R27" s="148"/>
      <c r="S27" s="174">
        <f>ROUND((SUM(S25:S26))/1,2)</f>
        <v>0</v>
      </c>
      <c r="T27" s="145"/>
      <c r="U27" s="145"/>
      <c r="V27" s="2">
        <f>ROUND((SUM(V25:V26))/1,2)</f>
        <v>0</v>
      </c>
      <c r="W27" s="145"/>
      <c r="X27" s="145"/>
      <c r="Y27" s="145"/>
      <c r="Z27" s="145"/>
    </row>
    <row r="28" spans="1:26" x14ac:dyDescent="0.25">
      <c r="A28" s="1"/>
      <c r="B28" s="1"/>
      <c r="C28" s="1"/>
      <c r="D28" s="1"/>
      <c r="E28" s="1"/>
      <c r="F28" s="158"/>
      <c r="G28" s="141"/>
      <c r="H28" s="141"/>
      <c r="I28" s="141"/>
      <c r="J28" s="1"/>
      <c r="K28" s="1"/>
      <c r="L28" s="1"/>
      <c r="M28" s="1"/>
      <c r="N28" s="1"/>
      <c r="O28" s="1"/>
      <c r="P28" s="1"/>
      <c r="Q28" s="1"/>
      <c r="R28" s="1"/>
      <c r="S28" s="1"/>
      <c r="V28" s="1"/>
    </row>
    <row r="29" spans="1:26" x14ac:dyDescent="0.25">
      <c r="A29" s="148"/>
      <c r="B29" s="148"/>
      <c r="C29" s="148"/>
      <c r="D29" s="2" t="s">
        <v>66</v>
      </c>
      <c r="E29" s="148"/>
      <c r="F29" s="162"/>
      <c r="G29" s="151">
        <f>ROUND((SUM(L9:L28))/2,2)</f>
        <v>0</v>
      </c>
      <c r="H29" s="151">
        <f>ROUND((SUM(M9:M28))/2,2)</f>
        <v>0</v>
      </c>
      <c r="I29" s="151">
        <f>ROUND((SUM(I9:I28))/2,2)</f>
        <v>0</v>
      </c>
      <c r="J29" s="149"/>
      <c r="K29" s="148"/>
      <c r="L29" s="149">
        <f>ROUND((SUM(L9:L28))/2,2)</f>
        <v>0</v>
      </c>
      <c r="M29" s="149">
        <f>ROUND((SUM(M9:M28))/2,2)</f>
        <v>0</v>
      </c>
      <c r="N29" s="148"/>
      <c r="O29" s="148"/>
      <c r="P29" s="174"/>
      <c r="Q29" s="148"/>
      <c r="R29" s="148"/>
      <c r="S29" s="174">
        <f>ROUND((SUM(S9:S28))/2,2)</f>
        <v>0</v>
      </c>
      <c r="T29" s="145"/>
      <c r="U29" s="145"/>
      <c r="V29" s="2">
        <f>ROUND((SUM(V9:V28))/2,2)</f>
        <v>0</v>
      </c>
    </row>
    <row r="30" spans="1:26" x14ac:dyDescent="0.25">
      <c r="A30" s="1"/>
      <c r="B30" s="1"/>
      <c r="C30" s="1"/>
      <c r="D30" s="1"/>
      <c r="E30" s="1"/>
      <c r="F30" s="158"/>
      <c r="G30" s="141"/>
      <c r="H30" s="141"/>
      <c r="I30" s="141"/>
      <c r="J30" s="1"/>
      <c r="K30" s="1"/>
      <c r="L30" s="1"/>
      <c r="M30" s="1"/>
      <c r="N30" s="1"/>
      <c r="O30" s="1"/>
      <c r="P30" s="1"/>
      <c r="Q30" s="1"/>
      <c r="R30" s="1"/>
      <c r="S30" s="1"/>
      <c r="V30" s="1"/>
    </row>
    <row r="31" spans="1:26" x14ac:dyDescent="0.25">
      <c r="A31" s="148"/>
      <c r="B31" s="148"/>
      <c r="C31" s="148"/>
      <c r="D31" s="2" t="s">
        <v>70</v>
      </c>
      <c r="E31" s="148"/>
      <c r="F31" s="162"/>
      <c r="G31" s="149"/>
      <c r="H31" s="149"/>
      <c r="I31" s="149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5"/>
      <c r="U31" s="145"/>
      <c r="V31" s="148"/>
      <c r="W31" s="145"/>
      <c r="X31" s="145"/>
      <c r="Y31" s="145"/>
      <c r="Z31" s="145"/>
    </row>
    <row r="32" spans="1:26" x14ac:dyDescent="0.25">
      <c r="A32" s="148"/>
      <c r="B32" s="148"/>
      <c r="C32" s="163">
        <v>712</v>
      </c>
      <c r="D32" s="163" t="s">
        <v>71</v>
      </c>
      <c r="E32" s="148"/>
      <c r="F32" s="162"/>
      <c r="G32" s="149"/>
      <c r="H32" s="149"/>
      <c r="I32" s="149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5"/>
      <c r="U32" s="145"/>
      <c r="V32" s="148"/>
      <c r="W32" s="145"/>
      <c r="X32" s="145"/>
      <c r="Y32" s="145"/>
      <c r="Z32" s="145"/>
    </row>
    <row r="33" spans="1:26" ht="24.95" customHeight="1" x14ac:dyDescent="0.25">
      <c r="A33" s="169">
        <v>11</v>
      </c>
      <c r="B33" s="164" t="s">
        <v>126</v>
      </c>
      <c r="C33" s="170" t="s">
        <v>151</v>
      </c>
      <c r="D33" s="164" t="s">
        <v>181</v>
      </c>
      <c r="E33" s="164" t="s">
        <v>153</v>
      </c>
      <c r="F33" s="165">
        <v>16</v>
      </c>
      <c r="G33" s="166">
        <v>0</v>
      </c>
      <c r="H33" s="166">
        <v>0</v>
      </c>
      <c r="I33" s="166">
        <f t="shared" ref="I33:I48" si="6">ROUND(F33*(G33+H33),2)</f>
        <v>0</v>
      </c>
      <c r="J33" s="164">
        <f t="shared" ref="J33:J48" si="7">ROUND(F33*(N33),2)</f>
        <v>0</v>
      </c>
      <c r="K33" s="167">
        <f t="shared" ref="K33:K48" si="8">ROUND(F33*(O33),2)</f>
        <v>0</v>
      </c>
      <c r="L33" s="167">
        <f t="shared" ref="L33:L48" si="9">ROUND(F33*(G33),2)</f>
        <v>0</v>
      </c>
      <c r="M33" s="167">
        <f t="shared" ref="M33:M48" si="10">ROUND(F33*(H33),2)</f>
        <v>0</v>
      </c>
      <c r="N33" s="167">
        <v>0</v>
      </c>
      <c r="O33" s="167"/>
      <c r="P33" s="173">
        <v>2.4000000000000001E-4</v>
      </c>
      <c r="Q33" s="171"/>
      <c r="R33" s="171">
        <v>2.4000000000000001E-4</v>
      </c>
      <c r="S33" s="172">
        <f t="shared" ref="S33:S48" si="11">ROUND(F33*(P33),3)</f>
        <v>4.0000000000000001E-3</v>
      </c>
      <c r="T33" s="168"/>
      <c r="U33" s="168"/>
      <c r="V33" s="173"/>
      <c r="Z33">
        <v>0</v>
      </c>
    </row>
    <row r="34" spans="1:26" ht="24.95" customHeight="1" x14ac:dyDescent="0.25">
      <c r="A34" s="169">
        <v>12</v>
      </c>
      <c r="B34" s="164" t="s">
        <v>90</v>
      </c>
      <c r="C34" s="170" t="s">
        <v>117</v>
      </c>
      <c r="D34" s="164" t="s">
        <v>118</v>
      </c>
      <c r="E34" s="164" t="s">
        <v>119</v>
      </c>
      <c r="F34" s="165">
        <v>98.1</v>
      </c>
      <c r="G34" s="166">
        <v>0</v>
      </c>
      <c r="H34" s="166">
        <v>0</v>
      </c>
      <c r="I34" s="166">
        <f t="shared" si="6"/>
        <v>0</v>
      </c>
      <c r="J34" s="164">
        <f t="shared" si="7"/>
        <v>0</v>
      </c>
      <c r="K34" s="167">
        <f t="shared" si="8"/>
        <v>0</v>
      </c>
      <c r="L34" s="167">
        <f t="shared" si="9"/>
        <v>0</v>
      </c>
      <c r="M34" s="167">
        <f t="shared" si="10"/>
        <v>0</v>
      </c>
      <c r="N34" s="167">
        <v>0</v>
      </c>
      <c r="O34" s="167"/>
      <c r="P34" s="171"/>
      <c r="Q34" s="171"/>
      <c r="R34" s="171"/>
      <c r="S34" s="172">
        <f t="shared" si="11"/>
        <v>0</v>
      </c>
      <c r="T34" s="168"/>
      <c r="U34" s="168"/>
      <c r="V34" s="173"/>
      <c r="Z34">
        <v>0</v>
      </c>
    </row>
    <row r="35" spans="1:26" ht="35.1" customHeight="1" x14ac:dyDescent="0.25">
      <c r="A35" s="169">
        <v>13</v>
      </c>
      <c r="B35" s="164" t="s">
        <v>90</v>
      </c>
      <c r="C35" s="170" t="s">
        <v>120</v>
      </c>
      <c r="D35" s="164" t="s">
        <v>121</v>
      </c>
      <c r="E35" s="164" t="s">
        <v>122</v>
      </c>
      <c r="F35" s="165">
        <v>196.2</v>
      </c>
      <c r="G35" s="166">
        <v>0</v>
      </c>
      <c r="H35" s="166">
        <v>0</v>
      </c>
      <c r="I35" s="166">
        <f t="shared" si="6"/>
        <v>0</v>
      </c>
      <c r="J35" s="164">
        <f t="shared" si="7"/>
        <v>0</v>
      </c>
      <c r="K35" s="167">
        <f t="shared" si="8"/>
        <v>0</v>
      </c>
      <c r="L35" s="167">
        <f t="shared" si="9"/>
        <v>0</v>
      </c>
      <c r="M35" s="167">
        <f t="shared" si="10"/>
        <v>0</v>
      </c>
      <c r="N35" s="167">
        <v>0</v>
      </c>
      <c r="O35" s="167"/>
      <c r="P35" s="171"/>
      <c r="Q35" s="171"/>
      <c r="R35" s="171"/>
      <c r="S35" s="172">
        <f t="shared" si="11"/>
        <v>0</v>
      </c>
      <c r="T35" s="168"/>
      <c r="U35" s="168"/>
      <c r="V35" s="173"/>
      <c r="Z35">
        <v>0</v>
      </c>
    </row>
    <row r="36" spans="1:26" ht="24.95" customHeight="1" x14ac:dyDescent="0.25">
      <c r="A36" s="169">
        <v>14</v>
      </c>
      <c r="B36" s="164" t="s">
        <v>90</v>
      </c>
      <c r="C36" s="170" t="s">
        <v>123</v>
      </c>
      <c r="D36" s="164" t="s">
        <v>124</v>
      </c>
      <c r="E36" s="164" t="s">
        <v>125</v>
      </c>
      <c r="F36" s="165">
        <v>1</v>
      </c>
      <c r="G36" s="166">
        <v>0</v>
      </c>
      <c r="H36" s="166">
        <v>0</v>
      </c>
      <c r="I36" s="166">
        <f t="shared" si="6"/>
        <v>0</v>
      </c>
      <c r="J36" s="164">
        <f t="shared" si="7"/>
        <v>0</v>
      </c>
      <c r="K36" s="167">
        <f t="shared" si="8"/>
        <v>0</v>
      </c>
      <c r="L36" s="167">
        <f t="shared" si="9"/>
        <v>0</v>
      </c>
      <c r="M36" s="167">
        <f t="shared" si="10"/>
        <v>0</v>
      </c>
      <c r="N36" s="167">
        <v>0</v>
      </c>
      <c r="O36" s="167"/>
      <c r="P36" s="171"/>
      <c r="Q36" s="171"/>
      <c r="R36" s="171"/>
      <c r="S36" s="172">
        <f t="shared" si="11"/>
        <v>0</v>
      </c>
      <c r="T36" s="168"/>
      <c r="U36" s="168"/>
      <c r="V36" s="173"/>
      <c r="Z36">
        <v>0</v>
      </c>
    </row>
    <row r="37" spans="1:26" ht="35.1" customHeight="1" x14ac:dyDescent="0.25">
      <c r="A37" s="169">
        <v>15</v>
      </c>
      <c r="B37" s="164" t="s">
        <v>126</v>
      </c>
      <c r="C37" s="170" t="s">
        <v>127</v>
      </c>
      <c r="D37" s="164" t="s">
        <v>128</v>
      </c>
      <c r="E37" s="164" t="s">
        <v>99</v>
      </c>
      <c r="F37" s="165">
        <v>323.79000000000002</v>
      </c>
      <c r="G37" s="166">
        <v>0</v>
      </c>
      <c r="H37" s="166">
        <v>0</v>
      </c>
      <c r="I37" s="166">
        <f t="shared" si="6"/>
        <v>0</v>
      </c>
      <c r="J37" s="164">
        <f t="shared" si="7"/>
        <v>0</v>
      </c>
      <c r="K37" s="167">
        <f t="shared" si="8"/>
        <v>0</v>
      </c>
      <c r="L37" s="167">
        <f t="shared" si="9"/>
        <v>0</v>
      </c>
      <c r="M37" s="167">
        <f t="shared" si="10"/>
        <v>0</v>
      </c>
      <c r="N37" s="167">
        <v>0</v>
      </c>
      <c r="O37" s="167"/>
      <c r="P37" s="173">
        <v>9.0000000000000006E-5</v>
      </c>
      <c r="Q37" s="171"/>
      <c r="R37" s="171">
        <v>9.0000000000000006E-5</v>
      </c>
      <c r="S37" s="172">
        <f t="shared" si="11"/>
        <v>2.9000000000000001E-2</v>
      </c>
      <c r="T37" s="168"/>
      <c r="U37" s="168"/>
      <c r="V37" s="173"/>
      <c r="Z37">
        <v>0</v>
      </c>
    </row>
    <row r="38" spans="1:26" ht="24.95" customHeight="1" x14ac:dyDescent="0.25">
      <c r="A38" s="169">
        <v>16</v>
      </c>
      <c r="B38" s="175" t="s">
        <v>129</v>
      </c>
      <c r="C38" s="180" t="s">
        <v>130</v>
      </c>
      <c r="D38" s="175" t="s">
        <v>131</v>
      </c>
      <c r="E38" s="175" t="s">
        <v>132</v>
      </c>
      <c r="F38" s="176">
        <v>432.64800000000002</v>
      </c>
      <c r="G38" s="177">
        <v>0</v>
      </c>
      <c r="H38" s="177">
        <v>0</v>
      </c>
      <c r="I38" s="177">
        <f t="shared" si="6"/>
        <v>0</v>
      </c>
      <c r="J38" s="175">
        <f t="shared" si="7"/>
        <v>0</v>
      </c>
      <c r="K38" s="178">
        <f t="shared" si="8"/>
        <v>0</v>
      </c>
      <c r="L38" s="178">
        <f t="shared" si="9"/>
        <v>0</v>
      </c>
      <c r="M38" s="178">
        <f t="shared" si="10"/>
        <v>0</v>
      </c>
      <c r="N38" s="178">
        <v>0</v>
      </c>
      <c r="O38" s="178"/>
      <c r="P38" s="181"/>
      <c r="Q38" s="181"/>
      <c r="R38" s="181"/>
      <c r="S38" s="182">
        <f t="shared" si="11"/>
        <v>0</v>
      </c>
      <c r="T38" s="179"/>
      <c r="U38" s="179"/>
      <c r="V38" s="183"/>
      <c r="Z38">
        <v>0</v>
      </c>
    </row>
    <row r="39" spans="1:26" ht="24.95" customHeight="1" x14ac:dyDescent="0.25">
      <c r="A39" s="169">
        <v>17</v>
      </c>
      <c r="B39" s="164" t="s">
        <v>126</v>
      </c>
      <c r="C39" s="170" t="s">
        <v>133</v>
      </c>
      <c r="D39" s="164" t="s">
        <v>134</v>
      </c>
      <c r="E39" s="164" t="s">
        <v>122</v>
      </c>
      <c r="F39" s="165">
        <v>1852.7</v>
      </c>
      <c r="G39" s="166">
        <v>0</v>
      </c>
      <c r="H39" s="166">
        <v>0</v>
      </c>
      <c r="I39" s="166">
        <f t="shared" si="6"/>
        <v>0</v>
      </c>
      <c r="J39" s="164">
        <f t="shared" si="7"/>
        <v>0</v>
      </c>
      <c r="K39" s="167">
        <f t="shared" si="8"/>
        <v>0</v>
      </c>
      <c r="L39" s="167">
        <f t="shared" si="9"/>
        <v>0</v>
      </c>
      <c r="M39" s="167">
        <f t="shared" si="10"/>
        <v>0</v>
      </c>
      <c r="N39" s="167">
        <v>0</v>
      </c>
      <c r="O39" s="167"/>
      <c r="P39" s="171"/>
      <c r="Q39" s="171"/>
      <c r="R39" s="171"/>
      <c r="S39" s="172">
        <f t="shared" si="11"/>
        <v>0</v>
      </c>
      <c r="T39" s="168"/>
      <c r="U39" s="168"/>
      <c r="V39" s="173"/>
      <c r="Z39">
        <v>0</v>
      </c>
    </row>
    <row r="40" spans="1:26" ht="24.95" customHeight="1" x14ac:dyDescent="0.25">
      <c r="A40" s="169">
        <v>18</v>
      </c>
      <c r="B40" s="175" t="s">
        <v>135</v>
      </c>
      <c r="C40" s="180" t="s">
        <v>136</v>
      </c>
      <c r="D40" s="175" t="s">
        <v>137</v>
      </c>
      <c r="E40" s="175" t="s">
        <v>122</v>
      </c>
      <c r="F40" s="176">
        <v>1852.7</v>
      </c>
      <c r="G40" s="177">
        <v>0</v>
      </c>
      <c r="H40" s="177">
        <v>0</v>
      </c>
      <c r="I40" s="177">
        <f t="shared" si="6"/>
        <v>0</v>
      </c>
      <c r="J40" s="175">
        <f t="shared" si="7"/>
        <v>0</v>
      </c>
      <c r="K40" s="178">
        <f t="shared" si="8"/>
        <v>0</v>
      </c>
      <c r="L40" s="178">
        <f t="shared" si="9"/>
        <v>0</v>
      </c>
      <c r="M40" s="178">
        <f t="shared" si="10"/>
        <v>0</v>
      </c>
      <c r="N40" s="178">
        <v>0</v>
      </c>
      <c r="O40" s="178"/>
      <c r="P40" s="183">
        <v>2.5999999999999998E-4</v>
      </c>
      <c r="Q40" s="181"/>
      <c r="R40" s="181">
        <v>2.5999999999999998E-4</v>
      </c>
      <c r="S40" s="182">
        <f t="shared" si="11"/>
        <v>0.48199999999999998</v>
      </c>
      <c r="T40" s="179"/>
      <c r="U40" s="179"/>
      <c r="V40" s="183"/>
      <c r="Z40">
        <v>0</v>
      </c>
    </row>
    <row r="41" spans="1:26" ht="24.95" customHeight="1" x14ac:dyDescent="0.25">
      <c r="A41" s="169">
        <v>19</v>
      </c>
      <c r="B41" s="164" t="s">
        <v>126</v>
      </c>
      <c r="C41" s="170" t="s">
        <v>138</v>
      </c>
      <c r="D41" s="164" t="s">
        <v>139</v>
      </c>
      <c r="E41" s="164" t="s">
        <v>99</v>
      </c>
      <c r="F41" s="165">
        <v>360.54</v>
      </c>
      <c r="G41" s="166">
        <v>0</v>
      </c>
      <c r="H41" s="166">
        <v>0</v>
      </c>
      <c r="I41" s="166">
        <f t="shared" si="6"/>
        <v>0</v>
      </c>
      <c r="J41" s="164">
        <f t="shared" si="7"/>
        <v>0</v>
      </c>
      <c r="K41" s="167">
        <f t="shared" si="8"/>
        <v>0</v>
      </c>
      <c r="L41" s="167">
        <f t="shared" si="9"/>
        <v>0</v>
      </c>
      <c r="M41" s="167">
        <f t="shared" si="10"/>
        <v>0</v>
      </c>
      <c r="N41" s="167">
        <v>0</v>
      </c>
      <c r="O41" s="167"/>
      <c r="P41" s="171"/>
      <c r="Q41" s="171"/>
      <c r="R41" s="171"/>
      <c r="S41" s="172">
        <f t="shared" si="11"/>
        <v>0</v>
      </c>
      <c r="T41" s="168"/>
      <c r="U41" s="168"/>
      <c r="V41" s="173"/>
      <c r="Z41">
        <v>0</v>
      </c>
    </row>
    <row r="42" spans="1:26" ht="24.95" customHeight="1" x14ac:dyDescent="0.25">
      <c r="A42" s="169">
        <v>20</v>
      </c>
      <c r="B42" s="175" t="s">
        <v>129</v>
      </c>
      <c r="C42" s="180" t="s">
        <v>140</v>
      </c>
      <c r="D42" s="175" t="s">
        <v>141</v>
      </c>
      <c r="E42" s="175" t="s">
        <v>99</v>
      </c>
      <c r="F42" s="176">
        <v>432.64800000000002</v>
      </c>
      <c r="G42" s="177">
        <v>0</v>
      </c>
      <c r="H42" s="177">
        <v>0</v>
      </c>
      <c r="I42" s="177">
        <f t="shared" si="6"/>
        <v>0</v>
      </c>
      <c r="J42" s="175">
        <f t="shared" si="7"/>
        <v>0</v>
      </c>
      <c r="K42" s="178">
        <f t="shared" si="8"/>
        <v>0</v>
      </c>
      <c r="L42" s="178">
        <f t="shared" si="9"/>
        <v>0</v>
      </c>
      <c r="M42" s="178">
        <f t="shared" si="10"/>
        <v>0</v>
      </c>
      <c r="N42" s="178">
        <v>0</v>
      </c>
      <c r="O42" s="178"/>
      <c r="P42" s="181"/>
      <c r="Q42" s="181"/>
      <c r="R42" s="181"/>
      <c r="S42" s="182">
        <f t="shared" si="11"/>
        <v>0</v>
      </c>
      <c r="T42" s="179"/>
      <c r="U42" s="179"/>
      <c r="V42" s="183"/>
      <c r="Z42">
        <v>0</v>
      </c>
    </row>
    <row r="43" spans="1:26" ht="23.25" x14ac:dyDescent="0.25">
      <c r="A43" s="169">
        <v>21</v>
      </c>
      <c r="B43" s="164" t="s">
        <v>126</v>
      </c>
      <c r="C43" s="170" t="s">
        <v>142</v>
      </c>
      <c r="D43" s="164" t="s">
        <v>143</v>
      </c>
      <c r="E43" s="164" t="s">
        <v>119</v>
      </c>
      <c r="F43" s="165">
        <v>196.2</v>
      </c>
      <c r="G43" s="166">
        <v>0</v>
      </c>
      <c r="H43" s="166">
        <v>0</v>
      </c>
      <c r="I43" s="166">
        <f t="shared" si="6"/>
        <v>0</v>
      </c>
      <c r="J43" s="164">
        <f t="shared" si="7"/>
        <v>0</v>
      </c>
      <c r="K43" s="167">
        <f t="shared" si="8"/>
        <v>0</v>
      </c>
      <c r="L43" s="167">
        <f t="shared" si="9"/>
        <v>0</v>
      </c>
      <c r="M43" s="167">
        <f t="shared" si="10"/>
        <v>0</v>
      </c>
      <c r="N43" s="167">
        <v>0</v>
      </c>
      <c r="O43" s="167"/>
      <c r="P43" s="173">
        <v>2.0000000000000002E-5</v>
      </c>
      <c r="Q43" s="171"/>
      <c r="R43" s="171">
        <v>2.0000000000000002E-5</v>
      </c>
      <c r="S43" s="172">
        <f t="shared" si="11"/>
        <v>4.0000000000000001E-3</v>
      </c>
      <c r="T43" s="168"/>
      <c r="U43" s="168"/>
      <c r="V43" s="173"/>
      <c r="Z43">
        <v>0</v>
      </c>
    </row>
    <row r="44" spans="1:26" ht="35.1" customHeight="1" x14ac:dyDescent="0.25">
      <c r="A44" s="169">
        <v>22</v>
      </c>
      <c r="B44" s="164" t="s">
        <v>90</v>
      </c>
      <c r="C44" s="170" t="s">
        <v>144</v>
      </c>
      <c r="D44" s="164" t="s">
        <v>145</v>
      </c>
      <c r="E44" s="164" t="s">
        <v>119</v>
      </c>
      <c r="F44" s="165">
        <v>6</v>
      </c>
      <c r="G44" s="166">
        <v>0</v>
      </c>
      <c r="H44" s="166">
        <v>0</v>
      </c>
      <c r="I44" s="166">
        <f t="shared" si="6"/>
        <v>0</v>
      </c>
      <c r="J44" s="164">
        <f t="shared" si="7"/>
        <v>0</v>
      </c>
      <c r="K44" s="167">
        <f t="shared" si="8"/>
        <v>0</v>
      </c>
      <c r="L44" s="167">
        <f t="shared" si="9"/>
        <v>0</v>
      </c>
      <c r="M44" s="167">
        <f t="shared" si="10"/>
        <v>0</v>
      </c>
      <c r="N44" s="167">
        <v>0</v>
      </c>
      <c r="O44" s="167"/>
      <c r="P44" s="171"/>
      <c r="Q44" s="171"/>
      <c r="R44" s="171"/>
      <c r="S44" s="172">
        <f t="shared" si="11"/>
        <v>0</v>
      </c>
      <c r="T44" s="168"/>
      <c r="U44" s="168"/>
      <c r="V44" s="173"/>
      <c r="Z44">
        <v>0</v>
      </c>
    </row>
    <row r="45" spans="1:26" ht="24.95" customHeight="1" x14ac:dyDescent="0.25">
      <c r="A45" s="169">
        <v>23</v>
      </c>
      <c r="B45" s="164" t="s">
        <v>90</v>
      </c>
      <c r="C45" s="170" t="s">
        <v>146</v>
      </c>
      <c r="D45" s="164" t="s">
        <v>147</v>
      </c>
      <c r="E45" s="164" t="s">
        <v>93</v>
      </c>
      <c r="F45" s="165">
        <v>98.1</v>
      </c>
      <c r="G45" s="166">
        <v>0</v>
      </c>
      <c r="H45" s="166">
        <v>0</v>
      </c>
      <c r="I45" s="166">
        <f t="shared" si="6"/>
        <v>0</v>
      </c>
      <c r="J45" s="164">
        <f t="shared" si="7"/>
        <v>0</v>
      </c>
      <c r="K45" s="167">
        <f t="shared" si="8"/>
        <v>0</v>
      </c>
      <c r="L45" s="167">
        <f t="shared" si="9"/>
        <v>0</v>
      </c>
      <c r="M45" s="167">
        <f t="shared" si="10"/>
        <v>0</v>
      </c>
      <c r="N45" s="167">
        <v>0</v>
      </c>
      <c r="O45" s="167"/>
      <c r="P45" s="171"/>
      <c r="Q45" s="171"/>
      <c r="R45" s="171"/>
      <c r="S45" s="172">
        <f t="shared" si="11"/>
        <v>0</v>
      </c>
      <c r="T45" s="168"/>
      <c r="U45" s="168"/>
      <c r="V45" s="173"/>
      <c r="Z45">
        <v>0</v>
      </c>
    </row>
    <row r="46" spans="1:26" ht="24.95" customHeight="1" x14ac:dyDescent="0.25">
      <c r="A46" s="169">
        <v>24</v>
      </c>
      <c r="B46" s="175" t="s">
        <v>148</v>
      </c>
      <c r="C46" s="180" t="s">
        <v>149</v>
      </c>
      <c r="D46" s="175" t="s">
        <v>150</v>
      </c>
      <c r="E46" s="175" t="s">
        <v>132</v>
      </c>
      <c r="F46" s="176">
        <v>51.246000000000002</v>
      </c>
      <c r="G46" s="177">
        <v>0</v>
      </c>
      <c r="H46" s="177">
        <v>0</v>
      </c>
      <c r="I46" s="177">
        <f t="shared" si="6"/>
        <v>0</v>
      </c>
      <c r="J46" s="175">
        <f t="shared" si="7"/>
        <v>0</v>
      </c>
      <c r="K46" s="178">
        <f t="shared" si="8"/>
        <v>0</v>
      </c>
      <c r="L46" s="178">
        <f t="shared" si="9"/>
        <v>0</v>
      </c>
      <c r="M46" s="178">
        <f t="shared" si="10"/>
        <v>0</v>
      </c>
      <c r="N46" s="178">
        <v>0</v>
      </c>
      <c r="O46" s="178"/>
      <c r="P46" s="181"/>
      <c r="Q46" s="181"/>
      <c r="R46" s="181"/>
      <c r="S46" s="182">
        <f t="shared" si="11"/>
        <v>0</v>
      </c>
      <c r="T46" s="179"/>
      <c r="U46" s="179"/>
      <c r="V46" s="183"/>
      <c r="Z46">
        <v>0</v>
      </c>
    </row>
    <row r="47" spans="1:26" ht="24.95" customHeight="1" x14ac:dyDescent="0.25">
      <c r="A47" s="169">
        <v>25</v>
      </c>
      <c r="B47" s="164" t="s">
        <v>126</v>
      </c>
      <c r="C47" s="170" t="s">
        <v>154</v>
      </c>
      <c r="D47" s="164" t="s">
        <v>155</v>
      </c>
      <c r="E47" s="164" t="s">
        <v>156</v>
      </c>
      <c r="F47" s="165">
        <v>7.0000000000000009</v>
      </c>
      <c r="G47" s="166">
        <v>0</v>
      </c>
      <c r="H47" s="166">
        <v>0</v>
      </c>
      <c r="I47" s="166">
        <f t="shared" si="6"/>
        <v>0</v>
      </c>
      <c r="J47" s="164">
        <f t="shared" si="7"/>
        <v>0</v>
      </c>
      <c r="K47" s="167">
        <f t="shared" si="8"/>
        <v>0</v>
      </c>
      <c r="L47" s="167">
        <f t="shared" si="9"/>
        <v>0</v>
      </c>
      <c r="M47" s="167">
        <f t="shared" si="10"/>
        <v>0</v>
      </c>
      <c r="N47" s="167">
        <v>0</v>
      </c>
      <c r="O47" s="167"/>
      <c r="P47" s="171"/>
      <c r="Q47" s="171"/>
      <c r="R47" s="171"/>
      <c r="S47" s="172">
        <f t="shared" si="11"/>
        <v>0</v>
      </c>
      <c r="T47" s="168"/>
      <c r="U47" s="168"/>
      <c r="V47" s="173"/>
      <c r="Z47">
        <v>0</v>
      </c>
    </row>
    <row r="48" spans="1:26" ht="24.95" customHeight="1" x14ac:dyDescent="0.25">
      <c r="A48" s="169">
        <v>26</v>
      </c>
      <c r="B48" s="164" t="s">
        <v>157</v>
      </c>
      <c r="C48" s="170" t="s">
        <v>158</v>
      </c>
      <c r="D48" s="164" t="s">
        <v>159</v>
      </c>
      <c r="E48" s="164" t="s">
        <v>99</v>
      </c>
      <c r="F48" s="165">
        <v>360.54</v>
      </c>
      <c r="G48" s="166">
        <v>0</v>
      </c>
      <c r="H48" s="166">
        <v>0</v>
      </c>
      <c r="I48" s="166">
        <f t="shared" si="6"/>
        <v>0</v>
      </c>
      <c r="J48" s="164">
        <f t="shared" si="7"/>
        <v>0</v>
      </c>
      <c r="K48" s="167">
        <f t="shared" si="8"/>
        <v>0</v>
      </c>
      <c r="L48" s="167">
        <f t="shared" si="9"/>
        <v>0</v>
      </c>
      <c r="M48" s="167">
        <f t="shared" si="10"/>
        <v>0</v>
      </c>
      <c r="N48" s="167">
        <v>0</v>
      </c>
      <c r="O48" s="167"/>
      <c r="P48" s="171"/>
      <c r="Q48" s="171"/>
      <c r="R48" s="171"/>
      <c r="S48" s="172">
        <f t="shared" si="11"/>
        <v>0</v>
      </c>
      <c r="T48" s="168"/>
      <c r="U48" s="168"/>
      <c r="V48" s="173">
        <f>ROUND(F48*(X48),3)</f>
        <v>30.285</v>
      </c>
      <c r="X48">
        <v>8.4000000000000005E-2</v>
      </c>
      <c r="Z48">
        <v>0</v>
      </c>
    </row>
    <row r="49" spans="1:26" x14ac:dyDescent="0.25">
      <c r="A49" s="148"/>
      <c r="B49" s="148"/>
      <c r="C49" s="163">
        <v>712</v>
      </c>
      <c r="D49" s="163" t="s">
        <v>71</v>
      </c>
      <c r="E49" s="148"/>
      <c r="F49" s="162"/>
      <c r="G49" s="151">
        <f>ROUND((SUM(L32:L48))/1,2)</f>
        <v>0</v>
      </c>
      <c r="H49" s="151">
        <f>ROUND((SUM(M32:M48))/1,2)</f>
        <v>0</v>
      </c>
      <c r="I49" s="151">
        <f>ROUND((SUM(I32:I48))/1,2)</f>
        <v>0</v>
      </c>
      <c r="J49" s="148"/>
      <c r="K49" s="148"/>
      <c r="L49" s="148">
        <f>ROUND((SUM(L32:L48))/1,2)</f>
        <v>0</v>
      </c>
      <c r="M49" s="148">
        <f>ROUND((SUM(M32:M48))/1,2)</f>
        <v>0</v>
      </c>
      <c r="N49" s="148"/>
      <c r="O49" s="148"/>
      <c r="P49" s="174"/>
      <c r="Q49" s="148"/>
      <c r="R49" s="148"/>
      <c r="S49" s="174">
        <f>ROUND((SUM(S32:S48))/1,2)</f>
        <v>0.52</v>
      </c>
      <c r="T49" s="145"/>
      <c r="U49" s="145"/>
      <c r="V49" s="2">
        <f>ROUND((SUM(V32:V48))/1,2)</f>
        <v>30.29</v>
      </c>
      <c r="W49" s="145"/>
      <c r="X49" s="145"/>
      <c r="Y49" s="145"/>
      <c r="Z49" s="145"/>
    </row>
    <row r="50" spans="1:26" x14ac:dyDescent="0.25">
      <c r="A50" s="1"/>
      <c r="B50" s="1"/>
      <c r="C50" s="1"/>
      <c r="D50" s="1"/>
      <c r="E50" s="1"/>
      <c r="F50" s="158"/>
      <c r="G50" s="141"/>
      <c r="H50" s="141"/>
      <c r="I50" s="141"/>
      <c r="J50" s="1"/>
      <c r="K50" s="1"/>
      <c r="L50" s="1"/>
      <c r="M50" s="1"/>
      <c r="N50" s="1"/>
      <c r="O50" s="1"/>
      <c r="P50" s="1"/>
      <c r="Q50" s="1"/>
      <c r="R50" s="1"/>
      <c r="S50" s="1"/>
      <c r="V50" s="1"/>
    </row>
    <row r="51" spans="1:26" x14ac:dyDescent="0.25">
      <c r="A51" s="148"/>
      <c r="B51" s="148"/>
      <c r="C51" s="163">
        <v>721</v>
      </c>
      <c r="D51" s="163" t="s">
        <v>72</v>
      </c>
      <c r="E51" s="148"/>
      <c r="F51" s="162"/>
      <c r="G51" s="149"/>
      <c r="H51" s="149"/>
      <c r="I51" s="149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5"/>
      <c r="U51" s="145"/>
      <c r="V51" s="148"/>
      <c r="W51" s="145"/>
      <c r="X51" s="145"/>
      <c r="Y51" s="145"/>
      <c r="Z51" s="145"/>
    </row>
    <row r="52" spans="1:26" ht="24.95" customHeight="1" x14ac:dyDescent="0.25">
      <c r="A52" s="169">
        <v>27</v>
      </c>
      <c r="B52" s="164" t="s">
        <v>160</v>
      </c>
      <c r="C52" s="170" t="s">
        <v>161</v>
      </c>
      <c r="D52" s="164" t="s">
        <v>162</v>
      </c>
      <c r="E52" s="164" t="s">
        <v>163</v>
      </c>
      <c r="F52" s="165">
        <v>3</v>
      </c>
      <c r="G52" s="166">
        <v>0</v>
      </c>
      <c r="H52" s="166">
        <v>0</v>
      </c>
      <c r="I52" s="166">
        <f>ROUND(F52*(G52+H52),2)</f>
        <v>0</v>
      </c>
      <c r="J52" s="164">
        <f>ROUND(F52*(N52),2)</f>
        <v>0</v>
      </c>
      <c r="K52" s="167">
        <f>ROUND(F52*(O52),2)</f>
        <v>0</v>
      </c>
      <c r="L52" s="167">
        <f>ROUND(F52*(G52),2)</f>
        <v>0</v>
      </c>
      <c r="M52" s="167">
        <f>ROUND(F52*(H52),2)</f>
        <v>0</v>
      </c>
      <c r="N52" s="167">
        <v>0</v>
      </c>
      <c r="O52" s="167"/>
      <c r="P52" s="171"/>
      <c r="Q52" s="171"/>
      <c r="R52" s="171"/>
      <c r="S52" s="172">
        <f>ROUND(F52*(P52),3)</f>
        <v>0</v>
      </c>
      <c r="T52" s="168"/>
      <c r="U52" s="168"/>
      <c r="V52" s="173"/>
      <c r="Z52">
        <v>0</v>
      </c>
    </row>
    <row r="53" spans="1:26" x14ac:dyDescent="0.25">
      <c r="A53" s="148"/>
      <c r="B53" s="148"/>
      <c r="C53" s="163">
        <v>721</v>
      </c>
      <c r="D53" s="163" t="s">
        <v>72</v>
      </c>
      <c r="E53" s="148"/>
      <c r="F53" s="162"/>
      <c r="G53" s="151">
        <f>ROUND((SUM(L51:L52))/1,2)</f>
        <v>0</v>
      </c>
      <c r="H53" s="151">
        <f>ROUND((SUM(M51:M52))/1,2)</f>
        <v>0</v>
      </c>
      <c r="I53" s="151">
        <f>ROUND((SUM(I51:I52))/1,2)</f>
        <v>0</v>
      </c>
      <c r="J53" s="148"/>
      <c r="K53" s="148"/>
      <c r="L53" s="148">
        <f>ROUND((SUM(L51:L52))/1,2)</f>
        <v>0</v>
      </c>
      <c r="M53" s="148">
        <f>ROUND((SUM(M51:M52))/1,2)</f>
        <v>0</v>
      </c>
      <c r="N53" s="148"/>
      <c r="O53" s="148"/>
      <c r="P53" s="174"/>
      <c r="Q53" s="148"/>
      <c r="R53" s="148"/>
      <c r="S53" s="174">
        <f>ROUND((SUM(S51:S52))/1,2)</f>
        <v>0</v>
      </c>
      <c r="T53" s="145"/>
      <c r="U53" s="145"/>
      <c r="V53" s="2">
        <f>ROUND((SUM(V51:V52))/1,2)</f>
        <v>0</v>
      </c>
      <c r="W53" s="145"/>
      <c r="X53" s="145"/>
      <c r="Y53" s="145"/>
      <c r="Z53" s="145"/>
    </row>
    <row r="54" spans="1:26" x14ac:dyDescent="0.25">
      <c r="A54" s="1"/>
      <c r="B54" s="1"/>
      <c r="C54" s="1"/>
      <c r="D54" s="1"/>
      <c r="E54" s="1"/>
      <c r="F54" s="158"/>
      <c r="G54" s="141"/>
      <c r="H54" s="141"/>
      <c r="I54" s="141"/>
      <c r="J54" s="1"/>
      <c r="K54" s="1"/>
      <c r="L54" s="1"/>
      <c r="M54" s="1"/>
      <c r="N54" s="1"/>
      <c r="O54" s="1"/>
      <c r="P54" s="1"/>
      <c r="Q54" s="1"/>
      <c r="R54" s="1"/>
      <c r="S54" s="1"/>
      <c r="V54" s="1"/>
    </row>
    <row r="55" spans="1:26" x14ac:dyDescent="0.25">
      <c r="A55" s="148"/>
      <c r="B55" s="148"/>
      <c r="C55" s="163">
        <v>722</v>
      </c>
      <c r="D55" s="163" t="s">
        <v>73</v>
      </c>
      <c r="E55" s="148"/>
      <c r="F55" s="162"/>
      <c r="G55" s="149"/>
      <c r="H55" s="149"/>
      <c r="I55" s="149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5"/>
      <c r="U55" s="145"/>
      <c r="V55" s="148"/>
      <c r="W55" s="145"/>
      <c r="X55" s="145"/>
      <c r="Y55" s="145"/>
      <c r="Z55" s="145"/>
    </row>
    <row r="56" spans="1:26" ht="24.95" customHeight="1" x14ac:dyDescent="0.25">
      <c r="A56" s="169">
        <v>28</v>
      </c>
      <c r="B56" s="164" t="s">
        <v>160</v>
      </c>
      <c r="C56" s="170" t="s">
        <v>164</v>
      </c>
      <c r="D56" s="164" t="s">
        <v>165</v>
      </c>
      <c r="E56" s="164" t="s">
        <v>163</v>
      </c>
      <c r="F56" s="165">
        <v>3</v>
      </c>
      <c r="G56" s="166">
        <v>0</v>
      </c>
      <c r="H56" s="166">
        <v>0</v>
      </c>
      <c r="I56" s="166">
        <f>ROUND(F56*(G56+H56),2)</f>
        <v>0</v>
      </c>
      <c r="J56" s="164">
        <f>ROUND(F56*(N56),2)</f>
        <v>0</v>
      </c>
      <c r="K56" s="167">
        <f>ROUND(F56*(O56),2)</f>
        <v>0</v>
      </c>
      <c r="L56" s="167">
        <f>ROUND(F56*(G56),2)</f>
        <v>0</v>
      </c>
      <c r="M56" s="167">
        <f>ROUND(F56*(H56),2)</f>
        <v>0</v>
      </c>
      <c r="N56" s="167">
        <v>0</v>
      </c>
      <c r="O56" s="167"/>
      <c r="P56" s="171"/>
      <c r="Q56" s="171"/>
      <c r="R56" s="171"/>
      <c r="S56" s="172">
        <f>ROUND(F56*(P56),3)</f>
        <v>0</v>
      </c>
      <c r="T56" s="168"/>
      <c r="U56" s="168"/>
      <c r="V56" s="173"/>
      <c r="Z56">
        <v>0</v>
      </c>
    </row>
    <row r="57" spans="1:26" ht="35.1" customHeight="1" x14ac:dyDescent="0.25">
      <c r="A57" s="169">
        <v>29</v>
      </c>
      <c r="B57" s="164" t="s">
        <v>90</v>
      </c>
      <c r="C57" s="170" t="s">
        <v>166</v>
      </c>
      <c r="D57" s="164" t="s">
        <v>167</v>
      </c>
      <c r="E57" s="164" t="s">
        <v>163</v>
      </c>
      <c r="F57" s="165">
        <v>12</v>
      </c>
      <c r="G57" s="166">
        <v>0</v>
      </c>
      <c r="H57" s="166">
        <v>0</v>
      </c>
      <c r="I57" s="166">
        <f>ROUND(F57*(G57+H57),2)</f>
        <v>0</v>
      </c>
      <c r="J57" s="164">
        <f>ROUND(F57*(N57),2)</f>
        <v>0</v>
      </c>
      <c r="K57" s="167">
        <f>ROUND(F57*(O57),2)</f>
        <v>0</v>
      </c>
      <c r="L57" s="167">
        <f>ROUND(F57*(G57),2)</f>
        <v>0</v>
      </c>
      <c r="M57" s="167">
        <f>ROUND(F57*(H57),2)</f>
        <v>0</v>
      </c>
      <c r="N57" s="167">
        <v>0</v>
      </c>
      <c r="O57" s="167"/>
      <c r="P57" s="171"/>
      <c r="Q57" s="171"/>
      <c r="R57" s="171"/>
      <c r="S57" s="172">
        <f>ROUND(F57*(P57),3)</f>
        <v>0</v>
      </c>
      <c r="T57" s="168"/>
      <c r="U57" s="168"/>
      <c r="V57" s="173"/>
      <c r="Z57">
        <v>0</v>
      </c>
    </row>
    <row r="58" spans="1:26" x14ac:dyDescent="0.25">
      <c r="A58" s="148"/>
      <c r="B58" s="148"/>
      <c r="C58" s="163">
        <v>722</v>
      </c>
      <c r="D58" s="163" t="s">
        <v>73</v>
      </c>
      <c r="E58" s="148"/>
      <c r="F58" s="162"/>
      <c r="G58" s="151">
        <f>ROUND((SUM(L55:L57))/1,2)</f>
        <v>0</v>
      </c>
      <c r="H58" s="151">
        <f>ROUND((SUM(M55:M57))/1,2)</f>
        <v>0</v>
      </c>
      <c r="I58" s="151">
        <f>ROUND((SUM(I55:I57))/1,2)</f>
        <v>0</v>
      </c>
      <c r="J58" s="148"/>
      <c r="K58" s="148"/>
      <c r="L58" s="148">
        <f>ROUND((SUM(L55:L57))/1,2)</f>
        <v>0</v>
      </c>
      <c r="M58" s="148">
        <f>ROUND((SUM(M55:M57))/1,2)</f>
        <v>0</v>
      </c>
      <c r="N58" s="148"/>
      <c r="O58" s="148"/>
      <c r="P58" s="174"/>
      <c r="Q58" s="148"/>
      <c r="R58" s="148"/>
      <c r="S58" s="174">
        <f>ROUND((SUM(S55:S57))/1,2)</f>
        <v>0</v>
      </c>
      <c r="T58" s="145"/>
      <c r="U58" s="145"/>
      <c r="V58" s="2">
        <f>ROUND((SUM(V55:V57))/1,2)</f>
        <v>0</v>
      </c>
      <c r="W58" s="145"/>
      <c r="X58" s="145"/>
      <c r="Y58" s="145"/>
      <c r="Z58" s="145"/>
    </row>
    <row r="59" spans="1:26" x14ac:dyDescent="0.25">
      <c r="A59" s="1"/>
      <c r="B59" s="1"/>
      <c r="C59" s="1"/>
      <c r="D59" s="1"/>
      <c r="E59" s="1"/>
      <c r="F59" s="158"/>
      <c r="G59" s="141"/>
      <c r="H59" s="141"/>
      <c r="I59" s="141"/>
      <c r="J59" s="1"/>
      <c r="K59" s="1"/>
      <c r="L59" s="1"/>
      <c r="M59" s="1"/>
      <c r="N59" s="1"/>
      <c r="O59" s="1"/>
      <c r="P59" s="1"/>
      <c r="Q59" s="1"/>
      <c r="R59" s="1"/>
      <c r="S59" s="1"/>
      <c r="V59" s="1"/>
    </row>
    <row r="60" spans="1:26" x14ac:dyDescent="0.25">
      <c r="A60" s="148"/>
      <c r="B60" s="148"/>
      <c r="C60" s="163">
        <v>764</v>
      </c>
      <c r="D60" s="163" t="s">
        <v>74</v>
      </c>
      <c r="E60" s="148"/>
      <c r="F60" s="162"/>
      <c r="G60" s="149"/>
      <c r="H60" s="149"/>
      <c r="I60" s="149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5"/>
      <c r="U60" s="145"/>
      <c r="V60" s="148"/>
      <c r="W60" s="145"/>
      <c r="X60" s="145"/>
      <c r="Y60" s="145"/>
      <c r="Z60" s="145"/>
    </row>
    <row r="61" spans="1:26" ht="24.95" customHeight="1" x14ac:dyDescent="0.25">
      <c r="A61" s="169">
        <v>30</v>
      </c>
      <c r="B61" s="164" t="s">
        <v>90</v>
      </c>
      <c r="C61" s="170" t="s">
        <v>172</v>
      </c>
      <c r="D61" s="164" t="s">
        <v>173</v>
      </c>
      <c r="E61" s="164" t="s">
        <v>93</v>
      </c>
      <c r="F61" s="165">
        <v>98.1</v>
      </c>
      <c r="G61" s="166">
        <v>0</v>
      </c>
      <c r="H61" s="166">
        <v>0</v>
      </c>
      <c r="I61" s="166">
        <f>ROUND(F61*(G61+H61),2)</f>
        <v>0</v>
      </c>
      <c r="J61" s="164">
        <f>ROUND(F61*(N61),2)</f>
        <v>0</v>
      </c>
      <c r="K61" s="167">
        <f>ROUND(F61*(O61),2)</f>
        <v>0</v>
      </c>
      <c r="L61" s="167">
        <f>ROUND(F61*(G61),2)</f>
        <v>0</v>
      </c>
      <c r="M61" s="167">
        <f>ROUND(F61*(H61),2)</f>
        <v>0</v>
      </c>
      <c r="N61" s="167">
        <v>0</v>
      </c>
      <c r="O61" s="167"/>
      <c r="P61" s="171"/>
      <c r="Q61" s="171"/>
      <c r="R61" s="171"/>
      <c r="S61" s="172">
        <f>ROUND(F61*(P61),3)</f>
        <v>0</v>
      </c>
      <c r="T61" s="168"/>
      <c r="U61" s="168"/>
      <c r="V61" s="173"/>
      <c r="Z61">
        <v>0</v>
      </c>
    </row>
    <row r="62" spans="1:26" x14ac:dyDescent="0.25">
      <c r="A62" s="148"/>
      <c r="B62" s="148"/>
      <c r="C62" s="163">
        <v>764</v>
      </c>
      <c r="D62" s="163" t="s">
        <v>74</v>
      </c>
      <c r="E62" s="148"/>
      <c r="F62" s="162"/>
      <c r="G62" s="151">
        <f>ROUND((SUM(L60:L61))/1,2)</f>
        <v>0</v>
      </c>
      <c r="H62" s="151">
        <f>ROUND((SUM(M60:M61))/1,2)</f>
        <v>0</v>
      </c>
      <c r="I62" s="151">
        <f>ROUND((SUM(I60:I61))/1,2)</f>
        <v>0</v>
      </c>
      <c r="J62" s="148"/>
      <c r="K62" s="148"/>
      <c r="L62" s="148">
        <f>ROUND((SUM(L60:L61))/1,2)</f>
        <v>0</v>
      </c>
      <c r="M62" s="148">
        <f>ROUND((SUM(M60:M61))/1,2)</f>
        <v>0</v>
      </c>
      <c r="N62" s="148"/>
      <c r="O62" s="148"/>
      <c r="P62" s="174"/>
      <c r="Q62" s="148"/>
      <c r="R62" s="148"/>
      <c r="S62" s="174">
        <f>ROUND((SUM(S60:S61))/1,2)</f>
        <v>0</v>
      </c>
      <c r="T62" s="145"/>
      <c r="U62" s="145"/>
      <c r="V62" s="2">
        <f>ROUND((SUM(V60:V61))/1,2)</f>
        <v>0</v>
      </c>
      <c r="W62" s="145"/>
      <c r="X62" s="145"/>
      <c r="Y62" s="145"/>
      <c r="Z62" s="145"/>
    </row>
    <row r="63" spans="1:26" x14ac:dyDescent="0.25">
      <c r="A63" s="1"/>
      <c r="B63" s="1"/>
      <c r="C63" s="1"/>
      <c r="D63" s="1"/>
      <c r="E63" s="1"/>
      <c r="F63" s="158"/>
      <c r="G63" s="141"/>
      <c r="H63" s="141"/>
      <c r="I63" s="141"/>
      <c r="J63" s="1"/>
      <c r="K63" s="1"/>
      <c r="L63" s="1"/>
      <c r="M63" s="1"/>
      <c r="N63" s="1"/>
      <c r="O63" s="1"/>
      <c r="P63" s="1"/>
      <c r="Q63" s="1"/>
      <c r="R63" s="1"/>
      <c r="S63" s="1"/>
      <c r="V63" s="1"/>
    </row>
    <row r="64" spans="1:26" x14ac:dyDescent="0.25">
      <c r="A64" s="148"/>
      <c r="B64" s="148"/>
      <c r="C64" s="148"/>
      <c r="D64" s="2" t="s">
        <v>70</v>
      </c>
      <c r="E64" s="148"/>
      <c r="F64" s="162"/>
      <c r="G64" s="151">
        <f>ROUND((SUM(L31:L63))/2,2)</f>
        <v>0</v>
      </c>
      <c r="H64" s="151">
        <f>ROUND((SUM(M31:M63))/2,2)</f>
        <v>0</v>
      </c>
      <c r="I64" s="151">
        <f>ROUND((SUM(I31:I63))/2,2)</f>
        <v>0</v>
      </c>
      <c r="J64" s="149"/>
      <c r="K64" s="148"/>
      <c r="L64" s="149">
        <f>ROUND((SUM(L31:L63))/2,2)</f>
        <v>0</v>
      </c>
      <c r="M64" s="149">
        <f>ROUND((SUM(M31:M63))/2,2)</f>
        <v>0</v>
      </c>
      <c r="N64" s="148"/>
      <c r="O64" s="148"/>
      <c r="P64" s="174"/>
      <c r="Q64" s="148"/>
      <c r="R64" s="148"/>
      <c r="S64" s="174">
        <f>ROUND((SUM(S31:S63))/2,2)</f>
        <v>0.52</v>
      </c>
      <c r="T64" s="145"/>
      <c r="U64" s="145"/>
      <c r="V64" s="2">
        <f>ROUND((SUM(V31:V63))/2,2)</f>
        <v>30.29</v>
      </c>
    </row>
    <row r="65" spans="1:26" x14ac:dyDescent="0.25">
      <c r="A65" s="1"/>
      <c r="B65" s="1"/>
      <c r="C65" s="1"/>
      <c r="D65" s="1"/>
      <c r="E65" s="1"/>
      <c r="F65" s="158"/>
      <c r="G65" s="141"/>
      <c r="H65" s="141"/>
      <c r="I65" s="141"/>
      <c r="J65" s="1"/>
      <c r="K65" s="1"/>
      <c r="L65" s="1"/>
      <c r="M65" s="1"/>
      <c r="N65" s="1"/>
      <c r="O65" s="1"/>
      <c r="P65" s="1"/>
      <c r="Q65" s="1"/>
      <c r="R65" s="1"/>
      <c r="S65" s="1"/>
      <c r="V65" s="1"/>
    </row>
    <row r="66" spans="1:26" x14ac:dyDescent="0.25">
      <c r="A66" s="148"/>
      <c r="B66" s="148"/>
      <c r="C66" s="148"/>
      <c r="D66" s="2" t="s">
        <v>7</v>
      </c>
      <c r="E66" s="148"/>
      <c r="F66" s="162"/>
      <c r="G66" s="149"/>
      <c r="H66" s="149"/>
      <c r="I66" s="149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5"/>
      <c r="U66" s="145"/>
      <c r="V66" s="148"/>
      <c r="W66" s="145"/>
      <c r="X66" s="145"/>
      <c r="Y66" s="145"/>
      <c r="Z66" s="145"/>
    </row>
    <row r="67" spans="1:26" x14ac:dyDescent="0.25">
      <c r="A67" s="148"/>
      <c r="B67" s="148"/>
      <c r="C67" s="163">
        <v>0</v>
      </c>
      <c r="D67" s="163" t="s">
        <v>75</v>
      </c>
      <c r="E67" s="148"/>
      <c r="F67" s="162"/>
      <c r="G67" s="149"/>
      <c r="H67" s="149"/>
      <c r="I67" s="149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5"/>
      <c r="U67" s="145"/>
      <c r="V67" s="148"/>
      <c r="W67" s="145"/>
      <c r="X67" s="145"/>
      <c r="Y67" s="145"/>
      <c r="Z67" s="145"/>
    </row>
    <row r="68" spans="1:26" ht="35.1" customHeight="1" x14ac:dyDescent="0.25">
      <c r="A68" s="169">
        <v>31</v>
      </c>
      <c r="B68" s="164" t="s">
        <v>174</v>
      </c>
      <c r="C68" s="170" t="s">
        <v>175</v>
      </c>
      <c r="D68" s="164" t="s">
        <v>176</v>
      </c>
      <c r="E68" s="164" t="s">
        <v>177</v>
      </c>
      <c r="F68" s="165">
        <v>76</v>
      </c>
      <c r="G68" s="166">
        <v>0</v>
      </c>
      <c r="H68" s="166">
        <v>0</v>
      </c>
      <c r="I68" s="166">
        <f>ROUND(F68*(G68+H68),2)</f>
        <v>0</v>
      </c>
      <c r="J68" s="164">
        <f>ROUND(F68*(N68),2)</f>
        <v>0</v>
      </c>
      <c r="K68" s="167">
        <f>ROUND(F68*(O68),2)</f>
        <v>0</v>
      </c>
      <c r="L68" s="167">
        <f>ROUND(F68*(G68),2)</f>
        <v>0</v>
      </c>
      <c r="M68" s="167">
        <f>ROUND(F68*(H68),2)</f>
        <v>0</v>
      </c>
      <c r="N68" s="167">
        <v>0</v>
      </c>
      <c r="O68" s="167"/>
      <c r="P68" s="171"/>
      <c r="Q68" s="171"/>
      <c r="R68" s="171"/>
      <c r="S68" s="172">
        <f>ROUND(F68*(P68),3)</f>
        <v>0</v>
      </c>
      <c r="T68" s="168"/>
      <c r="U68" s="168"/>
      <c r="V68" s="173"/>
      <c r="Z68">
        <v>0</v>
      </c>
    </row>
    <row r="69" spans="1:26" ht="24.95" customHeight="1" x14ac:dyDescent="0.25">
      <c r="A69" s="169">
        <v>32</v>
      </c>
      <c r="B69" s="164" t="s">
        <v>174</v>
      </c>
      <c r="C69" s="170" t="s">
        <v>178</v>
      </c>
      <c r="D69" s="164" t="s">
        <v>179</v>
      </c>
      <c r="E69" s="164" t="s">
        <v>177</v>
      </c>
      <c r="F69" s="165">
        <v>10</v>
      </c>
      <c r="G69" s="166">
        <v>0</v>
      </c>
      <c r="H69" s="166">
        <v>0</v>
      </c>
      <c r="I69" s="166">
        <f>ROUND(F69*(G69+H69),2)</f>
        <v>0</v>
      </c>
      <c r="J69" s="164">
        <f>ROUND(F69*(N69),2)</f>
        <v>0</v>
      </c>
      <c r="K69" s="167">
        <f>ROUND(F69*(O69),2)</f>
        <v>0</v>
      </c>
      <c r="L69" s="167">
        <f>ROUND(F69*(G69),2)</f>
        <v>0</v>
      </c>
      <c r="M69" s="167">
        <f>ROUND(F69*(H69),2)</f>
        <v>0</v>
      </c>
      <c r="N69" s="167">
        <v>0</v>
      </c>
      <c r="O69" s="167"/>
      <c r="P69" s="171"/>
      <c r="Q69" s="171"/>
      <c r="R69" s="171"/>
      <c r="S69" s="172">
        <f>ROUND(F69*(P69),3)</f>
        <v>0</v>
      </c>
      <c r="T69" s="168"/>
      <c r="U69" s="168"/>
      <c r="V69" s="173"/>
      <c r="Z69">
        <v>0</v>
      </c>
    </row>
    <row r="70" spans="1:26" x14ac:dyDescent="0.25">
      <c r="A70" s="148"/>
      <c r="B70" s="148"/>
      <c r="C70" s="163">
        <v>0</v>
      </c>
      <c r="D70" s="163" t="s">
        <v>75</v>
      </c>
      <c r="E70" s="148"/>
      <c r="F70" s="162"/>
      <c r="G70" s="151">
        <f>ROUND((SUM(L67:L69))/1,2)</f>
        <v>0</v>
      </c>
      <c r="H70" s="151">
        <f>ROUND((SUM(M67:M69))/1,2)</f>
        <v>0</v>
      </c>
      <c r="I70" s="151">
        <f>ROUND((SUM(I67:I69))/1,2)</f>
        <v>0</v>
      </c>
      <c r="J70" s="148"/>
      <c r="K70" s="148"/>
      <c r="L70" s="148">
        <f>ROUND((SUM(L67:L69))/1,2)</f>
        <v>0</v>
      </c>
      <c r="M70" s="148">
        <f>ROUND((SUM(M67:M69))/1,2)</f>
        <v>0</v>
      </c>
      <c r="N70" s="148"/>
      <c r="O70" s="148"/>
      <c r="P70" s="174"/>
      <c r="Q70" s="1"/>
      <c r="R70" s="1"/>
      <c r="S70" s="174">
        <f>ROUND((SUM(S67:S69))/1,2)</f>
        <v>0</v>
      </c>
      <c r="T70" s="184"/>
      <c r="U70" s="184"/>
      <c r="V70" s="2">
        <f>ROUND((SUM(V67:V69))/1,2)</f>
        <v>0</v>
      </c>
    </row>
    <row r="71" spans="1:26" x14ac:dyDescent="0.25">
      <c r="A71" s="1"/>
      <c r="B71" s="1"/>
      <c r="C71" s="1"/>
      <c r="D71" s="1"/>
      <c r="E71" s="1"/>
      <c r="F71" s="158"/>
      <c r="G71" s="141"/>
      <c r="H71" s="141"/>
      <c r="I71" s="141"/>
      <c r="J71" s="1"/>
      <c r="K71" s="1"/>
      <c r="L71" s="1"/>
      <c r="M71" s="1"/>
      <c r="N71" s="1"/>
      <c r="O71" s="1"/>
      <c r="P71" s="1"/>
      <c r="Q71" s="1"/>
      <c r="R71" s="1"/>
      <c r="S71" s="1"/>
      <c r="V71" s="1"/>
    </row>
    <row r="72" spans="1:26" x14ac:dyDescent="0.25">
      <c r="A72" s="148"/>
      <c r="B72" s="148"/>
      <c r="C72" s="148"/>
      <c r="D72" s="2" t="s">
        <v>7</v>
      </c>
      <c r="E72" s="148"/>
      <c r="F72" s="162"/>
      <c r="G72" s="151">
        <f>ROUND((SUM(L66:L71))/2,2)</f>
        <v>0</v>
      </c>
      <c r="H72" s="151">
        <f>ROUND((SUM(M66:M71))/2,2)</f>
        <v>0</v>
      </c>
      <c r="I72" s="151">
        <f>ROUND((SUM(I66:I71))/2,2)</f>
        <v>0</v>
      </c>
      <c r="J72" s="148"/>
      <c r="K72" s="148"/>
      <c r="L72" s="148">
        <f>ROUND((SUM(L66:L71))/2,2)</f>
        <v>0</v>
      </c>
      <c r="M72" s="148">
        <f>ROUND((SUM(M66:M71))/2,2)</f>
        <v>0</v>
      </c>
      <c r="N72" s="148"/>
      <c r="O72" s="148"/>
      <c r="P72" s="174"/>
      <c r="Q72" s="1"/>
      <c r="R72" s="1"/>
      <c r="S72" s="174">
        <f>ROUND((SUM(S66:S71))/2,2)</f>
        <v>0</v>
      </c>
      <c r="V72" s="2">
        <f>ROUND((SUM(V66:V71))/2,2)</f>
        <v>0</v>
      </c>
    </row>
    <row r="73" spans="1:26" x14ac:dyDescent="0.25">
      <c r="A73" s="185"/>
      <c r="B73" s="185"/>
      <c r="C73" s="185"/>
      <c r="D73" s="185" t="s">
        <v>76</v>
      </c>
      <c r="E73" s="185"/>
      <c r="F73" s="186"/>
      <c r="G73" s="187">
        <f>ROUND((SUM(L9:L72))/3,2)</f>
        <v>0</v>
      </c>
      <c r="H73" s="187">
        <f>ROUND((SUM(M9:M72))/3,2)</f>
        <v>0</v>
      </c>
      <c r="I73" s="187">
        <f>ROUND((SUM(I9:I72))/3,2)</f>
        <v>0</v>
      </c>
      <c r="J73" s="185"/>
      <c r="K73" s="185">
        <f>ROUND((SUM(K9:K72))/3,2)</f>
        <v>0</v>
      </c>
      <c r="L73" s="185">
        <f>ROUND((SUM(L9:L72))/3,2)</f>
        <v>0</v>
      </c>
      <c r="M73" s="185">
        <f>ROUND((SUM(M9:M72))/3,2)</f>
        <v>0</v>
      </c>
      <c r="N73" s="185"/>
      <c r="O73" s="185"/>
      <c r="P73" s="186"/>
      <c r="Q73" s="185"/>
      <c r="R73" s="185"/>
      <c r="S73" s="186">
        <f>ROUND((SUM(S9:S72))/3,2)</f>
        <v>0.52</v>
      </c>
      <c r="T73" s="188"/>
      <c r="U73" s="188"/>
      <c r="V73" s="185">
        <f>ROUND((SUM(V9:V72))/3,2)</f>
        <v>30.29</v>
      </c>
      <c r="Z73">
        <f>(SUM(Z9:Z72))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Oprava strešného plášťu nad hospodárskym pavilónom a pavilónom A v MŠ Ovručska 14, Košice / Pavilón A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4</vt:i4>
      </vt:variant>
    </vt:vector>
  </HeadingPairs>
  <TitlesOfParts>
    <vt:vector size="12" baseType="lpstr">
      <vt:lpstr>Rekapitulácia</vt:lpstr>
      <vt:lpstr>Krycí list stavby</vt:lpstr>
      <vt:lpstr>Kryci_list 6777</vt:lpstr>
      <vt:lpstr>Rekap 6777</vt:lpstr>
      <vt:lpstr>SO 6777</vt:lpstr>
      <vt:lpstr>Kryci_list 6778</vt:lpstr>
      <vt:lpstr>Rekap 6778</vt:lpstr>
      <vt:lpstr>SO 6778</vt:lpstr>
      <vt:lpstr>'Rekap 6777'!Názvy_tlače</vt:lpstr>
      <vt:lpstr>'Rekap 6778'!Názvy_tlače</vt:lpstr>
      <vt:lpstr>'SO 6777'!Názvy_tlače</vt:lpstr>
      <vt:lpstr>'SO 6778'!Názvy_tlače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Stefany</dc:creator>
  <cp:lastModifiedBy>katarina.chovanova</cp:lastModifiedBy>
  <dcterms:created xsi:type="dcterms:W3CDTF">2020-10-20T19:19:34Z</dcterms:created>
  <dcterms:modified xsi:type="dcterms:W3CDTF">2020-10-22T06:44:55Z</dcterms:modified>
</cp:coreProperties>
</file>