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10560" firstSheet="1" activeTab="1"/>
  </bookViews>
  <sheets>
    <sheet name="Rekapitulácia" sheetId="1" r:id="rId1"/>
    <sheet name="Krycí list stavby" sheetId="2" r:id="rId2"/>
    <sheet name="Kryci_list 6792" sheetId="3" r:id="rId3"/>
    <sheet name="Rekap 6792" sheetId="4" r:id="rId4"/>
    <sheet name="SO 6792" sheetId="5" r:id="rId5"/>
    <sheet name="Kryci_list 6793" sheetId="6" r:id="rId6"/>
    <sheet name="Rekap 6793" sheetId="7" r:id="rId7"/>
    <sheet name="SO 6793" sheetId="8" r:id="rId8"/>
  </sheets>
  <definedNames>
    <definedName name="_xlnm.Print_Titles" localSheetId="3">'Rekap 6792'!$9:$9</definedName>
    <definedName name="_xlnm.Print_Titles" localSheetId="6">'Rekap 6793'!$9:$9</definedName>
    <definedName name="_xlnm.Print_Titles" localSheetId="4">'SO 6792'!$8:$8</definedName>
    <definedName name="_xlnm.Print_Titles" localSheetId="7">'SO 6793'!$8:$8</definedName>
  </definedNames>
  <calcPr calcId="125725"/>
</workbook>
</file>

<file path=xl/calcChain.xml><?xml version="1.0" encoding="utf-8"?>
<calcChain xmlns="http://schemas.openxmlformats.org/spreadsheetml/2006/main">
  <c r="J26" i="2"/>
  <c r="J28" s="1"/>
  <c r="J30"/>
  <c r="J29"/>
  <c r="I30"/>
  <c r="I29"/>
  <c r="J24"/>
  <c r="F24"/>
  <c r="J23"/>
  <c r="F23"/>
  <c r="J22"/>
  <c r="F22"/>
  <c r="J20"/>
  <c r="J18"/>
  <c r="J17"/>
  <c r="J16"/>
  <c r="F20"/>
  <c r="F19"/>
  <c r="E19"/>
  <c r="D19"/>
  <c r="F18"/>
  <c r="E18"/>
  <c r="D18"/>
  <c r="F17"/>
  <c r="E17"/>
  <c r="D17"/>
  <c r="F16"/>
  <c r="E16"/>
  <c r="D16"/>
  <c r="G12" i="1"/>
  <c r="B11"/>
  <c r="G11" s="1"/>
  <c r="G10"/>
  <c r="B10"/>
  <c r="G9"/>
  <c r="F9"/>
  <c r="E9"/>
  <c r="D9"/>
  <c r="C9"/>
  <c r="B9"/>
  <c r="G8"/>
  <c r="C8"/>
  <c r="E8"/>
  <c r="G7"/>
  <c r="C7"/>
  <c r="E7"/>
  <c r="J17" i="6"/>
  <c r="K8" i="1"/>
  <c r="B8"/>
  <c r="J30" i="6"/>
  <c r="I30"/>
  <c r="Z68" i="8"/>
  <c r="V65"/>
  <c r="F17" i="7" s="1"/>
  <c r="K64" i="8"/>
  <c r="J64"/>
  <c r="S64"/>
  <c r="M64"/>
  <c r="L64"/>
  <c r="I64"/>
  <c r="K63"/>
  <c r="J63"/>
  <c r="S63"/>
  <c r="S65" s="1"/>
  <c r="E17" i="7" s="1"/>
  <c r="M63" i="8"/>
  <c r="M65" s="1"/>
  <c r="C17" i="7" s="1"/>
  <c r="L63" i="8"/>
  <c r="L65" s="1"/>
  <c r="B17" i="7" s="1"/>
  <c r="I63" i="8"/>
  <c r="I65" s="1"/>
  <c r="D17" i="7" s="1"/>
  <c r="V60" i="8"/>
  <c r="V67" s="1"/>
  <c r="F18" i="7" s="1"/>
  <c r="K59" i="8"/>
  <c r="J59"/>
  <c r="S59"/>
  <c r="M59"/>
  <c r="L59"/>
  <c r="I59"/>
  <c r="K58"/>
  <c r="J58"/>
  <c r="S58"/>
  <c r="M58"/>
  <c r="L58"/>
  <c r="I58"/>
  <c r="K57"/>
  <c r="J57"/>
  <c r="S57"/>
  <c r="M57"/>
  <c r="L57"/>
  <c r="I57"/>
  <c r="K56"/>
  <c r="J56"/>
  <c r="S56"/>
  <c r="M56"/>
  <c r="L56"/>
  <c r="I56"/>
  <c r="K55"/>
  <c r="J55"/>
  <c r="S55"/>
  <c r="M55"/>
  <c r="L55"/>
  <c r="I55"/>
  <c r="K54"/>
  <c r="J54"/>
  <c r="S54"/>
  <c r="M54"/>
  <c r="L54"/>
  <c r="I54"/>
  <c r="K53"/>
  <c r="J53"/>
  <c r="S53"/>
  <c r="M53"/>
  <c r="L53"/>
  <c r="I53"/>
  <c r="K52"/>
  <c r="J52"/>
  <c r="S52"/>
  <c r="M52"/>
  <c r="L52"/>
  <c r="I52"/>
  <c r="K51"/>
  <c r="J51"/>
  <c r="S51"/>
  <c r="M51"/>
  <c r="L51"/>
  <c r="I51"/>
  <c r="K50"/>
  <c r="J50"/>
  <c r="S50"/>
  <c r="M50"/>
  <c r="L50"/>
  <c r="I50"/>
  <c r="K49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S60" s="1"/>
  <c r="E16" i="7" s="1"/>
  <c r="M39" i="8"/>
  <c r="L39"/>
  <c r="I39"/>
  <c r="K32"/>
  <c r="J32"/>
  <c r="S32"/>
  <c r="M32"/>
  <c r="L32"/>
  <c r="I32"/>
  <c r="K31"/>
  <c r="J31"/>
  <c r="S31"/>
  <c r="M31"/>
  <c r="L31"/>
  <c r="I31"/>
  <c r="K30"/>
  <c r="J30"/>
  <c r="S30"/>
  <c r="M30"/>
  <c r="L30"/>
  <c r="I30"/>
  <c r="K29"/>
  <c r="J29"/>
  <c r="S29"/>
  <c r="M29"/>
  <c r="L29"/>
  <c r="I29"/>
  <c r="K28"/>
  <c r="J28"/>
  <c r="S28"/>
  <c r="M28"/>
  <c r="L28"/>
  <c r="I28"/>
  <c r="K27"/>
  <c r="J27"/>
  <c r="S27"/>
  <c r="M27"/>
  <c r="L27"/>
  <c r="I27"/>
  <c r="K26"/>
  <c r="J26"/>
  <c r="V26"/>
  <c r="V33" s="1"/>
  <c r="F12" i="7" s="1"/>
  <c r="S26" i="8"/>
  <c r="M26"/>
  <c r="L26"/>
  <c r="I26"/>
  <c r="K25"/>
  <c r="J25"/>
  <c r="V25"/>
  <c r="S25"/>
  <c r="M25"/>
  <c r="L25"/>
  <c r="I25"/>
  <c r="K24"/>
  <c r="J24"/>
  <c r="S24"/>
  <c r="M24"/>
  <c r="L24"/>
  <c r="I24"/>
  <c r="K23"/>
  <c r="J23"/>
  <c r="S23"/>
  <c r="M23"/>
  <c r="L23"/>
  <c r="I23"/>
  <c r="K22"/>
  <c r="J22"/>
  <c r="S22"/>
  <c r="S33" s="1"/>
  <c r="E12" i="7" s="1"/>
  <c r="M22" i="8"/>
  <c r="H33" s="1"/>
  <c r="L22"/>
  <c r="G33" s="1"/>
  <c r="I22"/>
  <c r="I33" s="1"/>
  <c r="D12" i="7" s="1"/>
  <c r="V19" i="8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M15"/>
  <c r="L15"/>
  <c r="I15"/>
  <c r="K14"/>
  <c r="J14"/>
  <c r="S14"/>
  <c r="M14"/>
  <c r="L14"/>
  <c r="I14"/>
  <c r="K13"/>
  <c r="J13"/>
  <c r="S13"/>
  <c r="M13"/>
  <c r="L13"/>
  <c r="I13"/>
  <c r="K12"/>
  <c r="J12"/>
  <c r="S12"/>
  <c r="M12"/>
  <c r="L12"/>
  <c r="I12"/>
  <c r="K11"/>
  <c r="K68" s="1"/>
  <c r="J11"/>
  <c r="S11"/>
  <c r="M11"/>
  <c r="L11"/>
  <c r="I11"/>
  <c r="J20" i="6"/>
  <c r="J17" i="3"/>
  <c r="K7" i="1"/>
  <c r="B7"/>
  <c r="J30" i="3"/>
  <c r="I30"/>
  <c r="Z54" i="5"/>
  <c r="V51"/>
  <c r="F17" i="4" s="1"/>
  <c r="K50" i="5"/>
  <c r="J50"/>
  <c r="S50"/>
  <c r="M50"/>
  <c r="L50"/>
  <c r="I50"/>
  <c r="K49"/>
  <c r="J49"/>
  <c r="S49"/>
  <c r="S51" s="1"/>
  <c r="E17" i="4" s="1"/>
  <c r="M49" i="5"/>
  <c r="M51" s="1"/>
  <c r="C17" i="4" s="1"/>
  <c r="L49" i="5"/>
  <c r="L51" s="1"/>
  <c r="B17" i="4" s="1"/>
  <c r="I49" i="5"/>
  <c r="I51" s="1"/>
  <c r="D17" i="4" s="1"/>
  <c r="V46" i="5"/>
  <c r="V53" s="1"/>
  <c r="F18" i="4" s="1"/>
  <c r="K45" i="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S46" s="1"/>
  <c r="E16" i="4" s="1"/>
  <c r="M36" i="5"/>
  <c r="L36"/>
  <c r="I36"/>
  <c r="V30"/>
  <c r="F12" i="4" s="1"/>
  <c r="K29" i="5"/>
  <c r="J29"/>
  <c r="S29"/>
  <c r="M29"/>
  <c r="L29"/>
  <c r="I29"/>
  <c r="K28"/>
  <c r="J28"/>
  <c r="S28"/>
  <c r="M28"/>
  <c r="L28"/>
  <c r="I28"/>
  <c r="K27"/>
  <c r="J27"/>
  <c r="S27"/>
  <c r="M27"/>
  <c r="L27"/>
  <c r="I27"/>
  <c r="K26"/>
  <c r="J26"/>
  <c r="S26"/>
  <c r="M26"/>
  <c r="L26"/>
  <c r="I26"/>
  <c r="K25"/>
  <c r="J25"/>
  <c r="S25"/>
  <c r="M25"/>
  <c r="L25"/>
  <c r="I25"/>
  <c r="K24"/>
  <c r="J24"/>
  <c r="S24"/>
  <c r="M24"/>
  <c r="L24"/>
  <c r="I24"/>
  <c r="K23"/>
  <c r="J23"/>
  <c r="S23"/>
  <c r="M23"/>
  <c r="L23"/>
  <c r="I23"/>
  <c r="K22"/>
  <c r="J22"/>
  <c r="S22"/>
  <c r="M22"/>
  <c r="L22"/>
  <c r="I22"/>
  <c r="K21"/>
  <c r="J21"/>
  <c r="S21"/>
  <c r="M21"/>
  <c r="L21"/>
  <c r="I21"/>
  <c r="K20"/>
  <c r="J20"/>
  <c r="S20"/>
  <c r="S30" s="1"/>
  <c r="E12" i="4" s="1"/>
  <c r="M20" i="5"/>
  <c r="H30" s="1"/>
  <c r="L20"/>
  <c r="G30" s="1"/>
  <c r="I20"/>
  <c r="I30" s="1"/>
  <c r="D12" i="4" s="1"/>
  <c r="V17" i="5"/>
  <c r="K16"/>
  <c r="J16"/>
  <c r="S16"/>
  <c r="M16"/>
  <c r="L16"/>
  <c r="I16"/>
  <c r="K15"/>
  <c r="J15"/>
  <c r="S15"/>
  <c r="M15"/>
  <c r="L15"/>
  <c r="I15"/>
  <c r="K14"/>
  <c r="J14"/>
  <c r="S14"/>
  <c r="M14"/>
  <c r="L14"/>
  <c r="I14"/>
  <c r="K13"/>
  <c r="J13"/>
  <c r="S13"/>
  <c r="M13"/>
  <c r="L13"/>
  <c r="I13"/>
  <c r="K12"/>
  <c r="J12"/>
  <c r="S12"/>
  <c r="M12"/>
  <c r="L12"/>
  <c r="I12"/>
  <c r="K11"/>
  <c r="K54" s="1"/>
  <c r="J11"/>
  <c r="S11"/>
  <c r="M11"/>
  <c r="L11"/>
  <c r="L17" s="1"/>
  <c r="B11" i="4" s="1"/>
  <c r="I11" i="5"/>
  <c r="J20" i="3"/>
  <c r="J31" i="2" l="1"/>
  <c r="L19" i="8"/>
  <c r="B11" i="7" s="1"/>
  <c r="G19" i="8"/>
  <c r="F11" i="7"/>
  <c r="L33" i="8"/>
  <c r="B12" i="7" s="1"/>
  <c r="L35" i="8"/>
  <c r="B13" i="7" s="1"/>
  <c r="D16" i="6" s="1"/>
  <c r="V35" i="8"/>
  <c r="F13" i="7" s="1"/>
  <c r="L60" i="8"/>
  <c r="B16" i="7" s="1"/>
  <c r="G60" i="8"/>
  <c r="F16" i="7"/>
  <c r="G65" i="8"/>
  <c r="G67"/>
  <c r="S67"/>
  <c r="E18" i="7" s="1"/>
  <c r="I19" i="8"/>
  <c r="D11" i="7" s="1"/>
  <c r="M19" i="8"/>
  <c r="C11" i="7" s="1"/>
  <c r="H19" i="8"/>
  <c r="S19"/>
  <c r="E11" i="7" s="1"/>
  <c r="M33" i="8"/>
  <c r="C12" i="7" s="1"/>
  <c r="H35" i="8"/>
  <c r="I60"/>
  <c r="D16" i="7" s="1"/>
  <c r="M60" i="8"/>
  <c r="C16" i="7" s="1"/>
  <c r="H60" i="8"/>
  <c r="H65"/>
  <c r="H67"/>
  <c r="G17" i="5"/>
  <c r="F11" i="4"/>
  <c r="L30" i="5"/>
  <c r="B12" i="4" s="1"/>
  <c r="G32" i="5"/>
  <c r="L32"/>
  <c r="B13" i="4" s="1"/>
  <c r="D16" i="3" s="1"/>
  <c r="V32" i="5"/>
  <c r="F13" i="4" s="1"/>
  <c r="L46" i="5"/>
  <c r="B16" i="4" s="1"/>
  <c r="G46" i="5"/>
  <c r="F16" i="4"/>
  <c r="G51" i="5"/>
  <c r="G53"/>
  <c r="S53"/>
  <c r="E18" i="4" s="1"/>
  <c r="I17" i="5"/>
  <c r="D11" i="4" s="1"/>
  <c r="M17" i="5"/>
  <c r="C11" i="4" s="1"/>
  <c r="H17" i="5"/>
  <c r="S17"/>
  <c r="E11" i="4" s="1"/>
  <c r="M30" i="5"/>
  <c r="C12" i="4" s="1"/>
  <c r="I32" i="5"/>
  <c r="D13" i="4" s="1"/>
  <c r="F16" i="3" s="1"/>
  <c r="H32" i="5"/>
  <c r="M32"/>
  <c r="C13" i="4" s="1"/>
  <c r="I46" i="5"/>
  <c r="D16" i="4" s="1"/>
  <c r="M46" i="5"/>
  <c r="C16" i="4" s="1"/>
  <c r="H46" i="5"/>
  <c r="H51"/>
  <c r="H53"/>
  <c r="E16" i="3"/>
  <c r="V68" i="8" l="1"/>
  <c r="F20" i="7" s="1"/>
  <c r="I67" i="8"/>
  <c r="D18" i="7" s="1"/>
  <c r="F17" i="6" s="1"/>
  <c r="M35" i="8"/>
  <c r="I35"/>
  <c r="D13" i="7" s="1"/>
  <c r="F16" i="6" s="1"/>
  <c r="G35" i="8"/>
  <c r="L67"/>
  <c r="M67"/>
  <c r="C18" i="7" s="1"/>
  <c r="E17" i="6" s="1"/>
  <c r="S35" i="8"/>
  <c r="E13" i="7" s="1"/>
  <c r="L53" i="5"/>
  <c r="M53"/>
  <c r="V54"/>
  <c r="F20" i="4" s="1"/>
  <c r="S32" i="5"/>
  <c r="E13" i="4" s="1"/>
  <c r="I53" i="5"/>
  <c r="D18" i="4" s="1"/>
  <c r="F17" i="3" s="1"/>
  <c r="M54" i="5"/>
  <c r="C20" i="4" s="1"/>
  <c r="B18" i="7" l="1"/>
  <c r="D17" i="6" s="1"/>
  <c r="G68" i="8"/>
  <c r="C13" i="7"/>
  <c r="E16" i="6" s="1"/>
  <c r="H68" i="8"/>
  <c r="S68"/>
  <c r="E20" i="7" s="1"/>
  <c r="J23" i="6"/>
  <c r="F20"/>
  <c r="J22"/>
  <c r="J24"/>
  <c r="F22"/>
  <c r="F24"/>
  <c r="F23"/>
  <c r="M68" i="8"/>
  <c r="C20" i="7" s="1"/>
  <c r="L68" i="8"/>
  <c r="B20" i="7" s="1"/>
  <c r="I68" i="8"/>
  <c r="D20" i="7" s="1"/>
  <c r="B18" i="4"/>
  <c r="D17" i="3" s="1"/>
  <c r="G54" i="5"/>
  <c r="L54"/>
  <c r="B20" i="4" s="1"/>
  <c r="S54" i="5"/>
  <c r="E20" i="4" s="1"/>
  <c r="J23" i="3"/>
  <c r="F24"/>
  <c r="F20"/>
  <c r="J22"/>
  <c r="J24"/>
  <c r="F22"/>
  <c r="F23"/>
  <c r="C18" i="4"/>
  <c r="E17" i="3" s="1"/>
  <c r="H54" i="5"/>
  <c r="I54"/>
  <c r="D20" i="4" s="1"/>
  <c r="J26" i="6" l="1"/>
  <c r="J28" s="1"/>
  <c r="J26" i="3"/>
  <c r="J28" s="1"/>
  <c r="I29" i="6" l="1"/>
  <c r="J29" s="1"/>
  <c r="J31" s="1"/>
  <c r="I29" i="3"/>
  <c r="J29" s="1"/>
  <c r="J31" s="1"/>
</calcChain>
</file>

<file path=xl/sharedStrings.xml><?xml version="1.0" encoding="utf-8"?>
<sst xmlns="http://schemas.openxmlformats.org/spreadsheetml/2006/main" count="594" uniqueCount="215">
  <si>
    <t>Rekapitulácia rozpočtu</t>
  </si>
  <si>
    <t>Stavba Zákazka Výmena okien v MŠ Šafárikova trieda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</si>
  <si>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</si>
  <si>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</si>
  <si>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</si>
  <si>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</si>
  <si>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</si>
  <si>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</si>
  <si>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</si>
  <si>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</si>
  <si>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</si>
  <si>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</si>
  <si>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Interiér</t>
  </si>
  <si>
    <t>Exteriér</t>
  </si>
  <si>
    <t>Krycí list rozpočtu</t>
  </si>
  <si>
    <t xml:space="preserve">Miesto:  </t>
  </si>
  <si>
    <t>Objekt Interiér</t>
  </si>
  <si>
    <t xml:space="preserve">Ks: </t>
  </si>
  <si>
    <t xml:space="preserve">Zákazka: </t>
  </si>
  <si>
    <t>Spracoval: Tomko</t>
  </si>
  <si>
    <t xml:space="preserve">Dňa </t>
  </si>
  <si>
    <t>25.10.2020</t>
  </si>
  <si>
    <t>Odberateľ: Mesto Košice, Trieda SNP 48/A, 040 11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</si>
  <si>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</si>
  <si>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</si>
  <si>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</si>
  <si>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</si>
  <si>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</si>
  <si>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</si>
  <si>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</si>
  <si>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</si>
  <si>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</si>
  <si>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</si>
  <si>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</si>
  <si>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</si>
  <si>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</si>
  <si>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</si>
  <si>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</si>
  <si>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</si>
  <si>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</si>
  <si>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</si>
  <si>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</si>
  <si>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</si>
  <si>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</si>
  <si>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</si>
  <si>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</si>
  <si>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</si>
  <si>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</si>
  <si>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</si>
  <si>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</si>
  <si>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</si>
  <si>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</si>
  <si>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</si>
  <si>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</si>
  <si>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</si>
  <si>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</si>
  <si>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</si>
  <si>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</si>
  <si>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</si>
  <si>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</si>
  <si>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</si>
  <si>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</si>
  <si>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</si>
  <si>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</si>
  <si>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</si>
  <si>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25.10.2020</t>
  </si>
  <si>
    <t>Prehľad rozpočtových nákladov</t>
  </si>
  <si>
    <t>Práce HSV</t>
  </si>
  <si>
    <t>POVRCHOVÉ ÚPRAVY</t>
  </si>
  <si>
    <t>OSTATNÉ PRÁCE</t>
  </si>
  <si>
    <t>Práce PSV</t>
  </si>
  <si>
    <t>KONŠTRUKCIE STOLÁRSKE</t>
  </si>
  <si>
    <t>MAĽBY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</si>
  <si>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</si>
  <si>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</si>
  <si>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</si>
  <si>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</si>
  <si>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</si>
  <si>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</si>
  <si>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</si>
  <si>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</si>
  <si>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</si>
  <si>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</si>
  <si>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</si>
  <si>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</si>
  <si>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</si>
  <si>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</si>
  <si>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>Zákazka Zákazka Výmena okien v MŠ Šafárikova trieda Košice</t>
  </si>
  <si>
    <t xml:space="preserve"> 14/C 1</t>
  </si>
  <si>
    <t xml:space="preserve"> 612425931</t>
  </si>
  <si>
    <t xml:space="preserve">Omietka vápenná štuková vnútorného ostenia okenného, dverného </t>
  </si>
  <si>
    <t>m2</t>
  </si>
  <si>
    <t xml:space="preserve"> 11/A 1</t>
  </si>
  <si>
    <t xml:space="preserve"> 61247154110</t>
  </si>
  <si>
    <t>PCI Penetračný náter Gisogrund PGM na savý podklad pod vnútorné vápennocementové a vápenné omietky</t>
  </si>
  <si>
    <t>M2</t>
  </si>
  <si>
    <t xml:space="preserve"> 612481119</t>
  </si>
  <si>
    <t>Sklotextilná mriežka - potiahnutie vnútorných alebo vonkajších stien</t>
  </si>
  <si>
    <t xml:space="preserve"> 612409991</t>
  </si>
  <si>
    <t>Začistenie omietok okolo okien, dverí, obkladov a podláh</t>
  </si>
  <si>
    <t>m</t>
  </si>
  <si>
    <t xml:space="preserve"> 648991111</t>
  </si>
  <si>
    <t>Osadenie parapetných dosiek z plastických hmôt šírky do 200 mm</t>
  </si>
  <si>
    <t>P/PE</t>
  </si>
  <si>
    <t xml:space="preserve"> 354696320</t>
  </si>
  <si>
    <t>Parapet vnútorný PVC, vrátane kritiek farba biela 125 mm</t>
  </si>
  <si>
    <t xml:space="preserve"> 95399617110</t>
  </si>
  <si>
    <t>PCI Okenný profil APU s tkaninou 6 mm, 2,5 m</t>
  </si>
  <si>
    <t xml:space="preserve"> 13/B 1</t>
  </si>
  <si>
    <t xml:space="preserve"> 968061121</t>
  </si>
  <si>
    <t>Vyvesenie alebo zavesenie kovového okenného krídla s veľkosťou plochy do 1,5 m2</t>
  </si>
  <si>
    <t>kus</t>
  </si>
  <si>
    <t xml:space="preserve"> 968061131</t>
  </si>
  <si>
    <t>Vyvesenie alebo zavesenie kovového dverného krídla do 2 m2</t>
  </si>
  <si>
    <t xml:space="preserve"> 968062246</t>
  </si>
  <si>
    <t>Vybúranie rámov drevených okien jednoduchých plochy do 4 m2</t>
  </si>
  <si>
    <t xml:space="preserve"> 979011111</t>
  </si>
  <si>
    <t>Zvislá doprava sutiny a vybúraných hmôt za 1. podlažie nad alebo pod základným podlažím</t>
  </si>
  <si>
    <t>t</t>
  </si>
  <si>
    <t xml:space="preserve"> 979011121</t>
  </si>
  <si>
    <t>Zvislá doprava sutiny a vybúraných hmôt za každé ďalšie podlažie</t>
  </si>
  <si>
    <t xml:space="preserve"> 979082111</t>
  </si>
  <si>
    <t>Vnútrostavenisková doprava sutiny a vybúraných hmôt do 10 m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</si>
  <si>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</si>
  <si>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</si>
  <si>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</si>
  <si>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</si>
  <si>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979089112</t>
  </si>
  <si>
    <t>Poplatok za za skládku odpadov zo stavieb a demolácií /drevo, sklo, plasty/ kategórie ostatné</t>
  </si>
  <si>
    <t>766/A 1</t>
  </si>
  <si>
    <t xml:space="preserve"> 766621081</t>
  </si>
  <si>
    <t>Montáž plastového okna so zasklením</t>
  </si>
  <si>
    <t>S/S90</t>
  </si>
  <si>
    <t>Plastové okno trojdielne sklopne, s nadsvetlikom izol. dvojsklo  3620/2110 mm, 2x rozširovací profil</t>
  </si>
  <si>
    <t>Plastové okno trojdielne sklopne, s nadsvetlikom izol. dvojsklo  2960/2110 mm</t>
  </si>
  <si>
    <t>Terasové dvere s AL prahom (dnu otv.)_x000D_ 960x2300,  izol dvojsklo</t>
  </si>
  <si>
    <t>Plastové okno jednokrídlové fix 950/710 mm, izol dvojsklo</t>
  </si>
  <si>
    <t>Plastové okno dvojkrídlové fix, sklopné výška/šírka 860/2100 mm, izol dvojsklo</t>
  </si>
  <si>
    <t>Plastové okno dvojkrídlové fix, sklopné 1170/2200 mm, izol dvojsklo</t>
  </si>
  <si>
    <t>Plastové okno trojkrídlové, sklopné s nadsvetlikom  3620/2110 mm, izol dvojsklo, 2x rozširovací profil</t>
  </si>
  <si>
    <t>Plastové okno trojkrídlové, sklopné s nadsvetlikom 2960/2110 mm, izol dvojsklo</t>
  </si>
  <si>
    <t>Plastové okno dvojkrídlové, sklopné s nadsvetlikom 1740/2110 mm, izol dvojsklo</t>
  </si>
  <si>
    <t>784/A 1</t>
  </si>
  <si>
    <t xml:space="preserve"> 784451274</t>
  </si>
  <si>
    <t>Maľba základná dvojnásobná z maliarskych práškových zmesí ručne nanášaná na hrubozrnný podklad v miestnosti výšky nad 3,8 m</t>
  </si>
  <si>
    <t xml:space="preserve"> 784418012</t>
  </si>
  <si>
    <t>Zakrývanie podláh a zariadení papierom v miestnostiach alebo na schodisku</t>
  </si>
  <si>
    <t>Objekt Exteriér</t>
  </si>
  <si>
    <t>Osadenie parapetných dosiek z plastických hmôt šírky nad 200 mm</t>
  </si>
  <si>
    <t>Parapet vnútorný PVC, vrátane kritiek farba biela 210 mm</t>
  </si>
  <si>
    <t>R/RE</t>
  </si>
  <si>
    <t xml:space="preserve"> 648992424</t>
  </si>
  <si>
    <t>Osadenie parapetných dosiek z lakoplast.,hmôt, š. nad 200mm</t>
  </si>
  <si>
    <t xml:space="preserve">m </t>
  </si>
  <si>
    <t xml:space="preserve"> 611560000400</t>
  </si>
  <si>
    <t>Parapetná doska Standard vonk., šírka 210 mm, hliník , farba biela, WINK TRADE</t>
  </si>
  <si>
    <t xml:space="preserve"> 968061122</t>
  </si>
  <si>
    <t>Vyvesenie alebo zavesenie kovového okenného krídla s veľkosťou plochy nad 1,5 m2</t>
  </si>
  <si>
    <t xml:space="preserve"> 968061126</t>
  </si>
  <si>
    <t>Vyvesenie kovového dverného krídla do 2 m2</t>
  </si>
  <si>
    <t xml:space="preserve"> 968062262</t>
  </si>
  <si>
    <t>Vybúranie kovových rámov okien jednoduchých s veľkosťou plochy do 2 m2</t>
  </si>
  <si>
    <t xml:space="preserve"> 968063451</t>
  </si>
  <si>
    <t>Demontáž kovovej dverovej zárubne</t>
  </si>
  <si>
    <t>Montáž plastového okna na pásky so zasklením</t>
  </si>
  <si>
    <t xml:space="preserve">Plastové okno trojkrídlové, otvaravo-sklopné 2960x1730 mm, izolačné trojsklo </t>
  </si>
  <si>
    <t xml:space="preserve">Plastové okno jednokrídlové, otvaravo-sklopné 1320x1670 mm, izolačné trojsklo </t>
  </si>
  <si>
    <t xml:space="preserve">Plastové okno päťkrídlové, otvaravo-sklopné 5600x1670 mm, izolačné trojsklo </t>
  </si>
  <si>
    <t>Plastové okno  jednokrídlové, fix izol. trojsklo 1480/580 mm</t>
  </si>
  <si>
    <t>Plastové okno  jednokrídlové, fix izol. trojsklo 350/1760 mm</t>
  </si>
  <si>
    <t>Plastové okno  jednokrídlové, fix plalst 44 mm, 350/1760 mm</t>
  </si>
  <si>
    <t>Plastové okno  jednokrídlové, fix izol. trojsklo 980/410 mm</t>
  </si>
  <si>
    <t>Montáž dverí na pásky kompletizovaných  šírky od 1,1 m do 1,8 m bez nadsvetlíka</t>
  </si>
  <si>
    <t>Vchodové dvere s AL prahom (von otv.) 800x2000 farba biela + samozatvárač GEZE+el vrátnik s poistkou</t>
  </si>
  <si>
    <t>Terasové dvere s AL prahom (von otv.),+ okenná zostava trojkrídlo+jednokrídlo, otváravo sklopné 5600x2400, farba biela+ samozatvárač GEZE</t>
  </si>
  <si>
    <t>Terasové dvere ľavé s AL prahom (von otv.), 900x1950, farba biela výplň sklo/plast 44 mm</t>
  </si>
  <si>
    <t>2-krídlové terasové dvere s AL prahom (von otv.), 1480x2100, výpln PVC biela 44 mm, farba biela</t>
  </si>
  <si>
    <t>Terasové dvere ľavé s AL prahom (von otv.), 900x1950, farba biela výplň plast 44 mm, samozatvárač GEZE</t>
  </si>
  <si>
    <t>2-krídlové terasové dvere s AL prahom (von otv.), 1720x2100, výpln PVC biela 44 mm, farba biela</t>
  </si>
  <si>
    <t>Terasové dvere ľavé s AL prahom (von otv.), 900x2300, farba biela výplň plast 44 mm, samozatvárač GEZE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</si>
  <si>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</si>
  <si>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</si>
  <si>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</si>
  <si>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</si>
  <si>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</si>
  <si>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611001</t>
  </si>
  <si>
    <t>611002</t>
  </si>
  <si>
    <t>611003</t>
  </si>
  <si>
    <t>611004</t>
  </si>
  <si>
    <t>611005</t>
  </si>
  <si>
    <t>611006</t>
  </si>
  <si>
    <t>611007</t>
  </si>
  <si>
    <t>611008</t>
  </si>
  <si>
    <t>611009</t>
  </si>
  <si>
    <t>611010</t>
  </si>
  <si>
    <t>611011</t>
  </si>
  <si>
    <t>611012</t>
  </si>
  <si>
    <t>6112001</t>
  </si>
  <si>
    <t>6112002</t>
  </si>
  <si>
    <t>6112003</t>
  </si>
  <si>
    <t>6112004</t>
  </si>
  <si>
    <t>6112005</t>
  </si>
  <si>
    <t>6112006</t>
  </si>
  <si>
    <t>6112007</t>
  </si>
  <si>
    <t xml:space="preserve"> 7666412623</t>
  </si>
  <si>
    <t xml:space="preserve"> 7666210813</t>
  </si>
  <si>
    <t>6111001</t>
  </si>
  <si>
    <t>6111002</t>
  </si>
  <si>
    <t>6111003</t>
  </si>
  <si>
    <t>6111004</t>
  </si>
  <si>
    <t>6111005</t>
  </si>
  <si>
    <t>6111006</t>
  </si>
  <si>
    <t>6111007</t>
  </si>
  <si>
    <t>6111008</t>
  </si>
  <si>
    <t>6111009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</si>
</sst>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Font="1"/>
    <xf numFmtId="166" fontId="12" fillId="0" borderId="0" xfId="0" applyNumberFormat="1" applyFont="1"/>
    <xf numFmtId="166" fontId="13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left" wrapText="1"/>
    </xf>
    <xf numFmtId="166" fontId="16" fillId="0" borderId="0" xfId="0" applyNumberFormat="1" applyFont="1"/>
    <xf numFmtId="0" fontId="15" fillId="0" borderId="0" xfId="0" applyFont="1"/>
    <xf numFmtId="166" fontId="15" fillId="0" borderId="0" xfId="0" applyNumberFormat="1" applyFont="1"/>
    <xf numFmtId="166" fontId="4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4"/>
  <sheetViews>
    <sheetView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7" t="s">
        <v>2</v>
      </c>
      <c r="G2" s="7"/>
    </row>
    <row r="3" spans="1:26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>
      <c r="A4" s="6"/>
      <c r="B4" s="6"/>
      <c r="C4" s="6"/>
      <c r="D4" s="6"/>
      <c r="E4" s="6"/>
      <c r="F4" s="9">
        <v>0.2</v>
      </c>
      <c r="G4" s="9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>
      <c r="A7" s="206" t="s">
        <v>12</v>
      </c>
      <c r="B7" s="207">
        <f>'SO 6792'!I54-Rekapitulácia!D7</f>
        <v>0</v>
      </c>
      <c r="C7" s="207">
        <f>'Kryci_list 6792'!J26</f>
        <v>0</v>
      </c>
      <c r="D7" s="207">
        <v>0</v>
      </c>
      <c r="E7" s="207">
        <f>'Kryci_list 6792'!J17</f>
        <v>0</v>
      </c>
      <c r="F7" s="207">
        <v>0</v>
      </c>
      <c r="G7" s="207">
        <f>B7+C7+D7+E7+F7</f>
        <v>0</v>
      </c>
      <c r="K7">
        <f>'SO 6792'!K54</f>
        <v>0</v>
      </c>
      <c r="Q7">
        <v>30.126000000000001</v>
      </c>
    </row>
    <row r="8" spans="1:26">
      <c r="A8" s="71" t="s">
        <v>13</v>
      </c>
      <c r="B8" s="77">
        <f>'SO 6793'!I68-Rekapitulácia!D8</f>
        <v>0</v>
      </c>
      <c r="C8" s="77">
        <f>'Kryci_list 6793'!J26</f>
        <v>0</v>
      </c>
      <c r="D8" s="77">
        <v>0</v>
      </c>
      <c r="E8" s="77">
        <f>'Kryci_list 6793'!J17</f>
        <v>0</v>
      </c>
      <c r="F8" s="77">
        <v>0</v>
      </c>
      <c r="G8" s="77">
        <f>B8+C8+D8+E8+F8</f>
        <v>0</v>
      </c>
      <c r="K8">
        <f>'SO 6793'!K68</f>
        <v>0</v>
      </c>
      <c r="Q8">
        <v>30.126000000000001</v>
      </c>
    </row>
    <row r="9" spans="1:26">
      <c r="A9" s="213" t="s">
        <v>180</v>
      </c>
      <c r="B9" s="214">
        <f>SUM(B7:B8)</f>
        <v>0</v>
      </c>
      <c r="C9" s="214">
        <f>SUM(C7:C8)</f>
        <v>0</v>
      </c>
      <c r="D9" s="214">
        <f>SUM(D7:D8)</f>
        <v>0</v>
      </c>
      <c r="E9" s="214">
        <f>SUM(E7:E8)</f>
        <v>0</v>
      </c>
      <c r="F9" s="214">
        <f>SUM(F7:F8)</f>
        <v>0</v>
      </c>
      <c r="G9" s="214">
        <f>SUM(G7:G8)-SUM(Z7:Z8)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>
      <c r="A10" s="211" t="s">
        <v>181</v>
      </c>
      <c r="B10" s="212">
        <f>G9-SUM(Rekapitulácia!K7:'Rekapitulácia'!K8)*1</f>
        <v>0</v>
      </c>
      <c r="C10" s="212"/>
      <c r="D10" s="212"/>
      <c r="E10" s="212"/>
      <c r="F10" s="212"/>
      <c r="G10" s="212">
        <f>ROUND(((ROUND(B10,2)*20)/100),2)*1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5" t="s">
        <v>182</v>
      </c>
      <c r="B11" s="209">
        <f>(G9-B10)</f>
        <v>0</v>
      </c>
      <c r="C11" s="209"/>
      <c r="D11" s="209"/>
      <c r="E11" s="209"/>
      <c r="F11" s="209"/>
      <c r="G11" s="209">
        <f>ROUND(((ROUND(B11,2)*0)/100),2)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5" t="s">
        <v>183</v>
      </c>
      <c r="B12" s="209"/>
      <c r="C12" s="209"/>
      <c r="D12" s="209"/>
      <c r="E12" s="209"/>
      <c r="F12" s="209"/>
      <c r="G12" s="209">
        <f>SUM(G9:G11)</f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1"/>
      <c r="B13" s="210"/>
      <c r="C13" s="210"/>
      <c r="D13" s="210"/>
      <c r="E13" s="210"/>
      <c r="F13" s="210"/>
      <c r="G13" s="210"/>
    </row>
    <row r="14" spans="1:26">
      <c r="A14" s="11"/>
      <c r="B14" s="210"/>
      <c r="C14" s="210"/>
      <c r="D14" s="210"/>
      <c r="E14" s="210"/>
      <c r="F14" s="210"/>
      <c r="G14" s="210"/>
    </row>
    <row r="15" spans="1:26">
      <c r="A15" s="11"/>
      <c r="B15" s="210"/>
      <c r="C15" s="210"/>
      <c r="D15" s="210"/>
      <c r="E15" s="210"/>
      <c r="F15" s="210"/>
      <c r="G15" s="210"/>
    </row>
    <row r="16" spans="1:26">
      <c r="A16" s="11"/>
      <c r="B16" s="210"/>
      <c r="C16" s="210"/>
      <c r="D16" s="210"/>
      <c r="E16" s="210"/>
      <c r="F16" s="210"/>
      <c r="G16" s="210"/>
    </row>
    <row r="17" spans="1:7">
      <c r="A17" s="11"/>
      <c r="B17" s="210"/>
      <c r="C17" s="210"/>
      <c r="D17" s="210"/>
      <c r="E17" s="210"/>
      <c r="F17" s="210"/>
      <c r="G17" s="210"/>
    </row>
    <row r="18" spans="1:7">
      <c r="A18" s="11"/>
      <c r="B18" s="210"/>
      <c r="C18" s="210"/>
      <c r="D18" s="210"/>
      <c r="E18" s="210"/>
      <c r="F18" s="210"/>
      <c r="G18" s="210"/>
    </row>
    <row r="19" spans="1:7">
      <c r="A19" s="11"/>
      <c r="B19" s="210"/>
      <c r="C19" s="210"/>
      <c r="D19" s="210"/>
      <c r="E19" s="210"/>
      <c r="F19" s="210"/>
      <c r="G19" s="210"/>
    </row>
    <row r="20" spans="1:7">
      <c r="A20" s="11"/>
      <c r="B20" s="210"/>
      <c r="C20" s="210"/>
      <c r="D20" s="210"/>
      <c r="E20" s="210"/>
      <c r="F20" s="210"/>
      <c r="G20" s="210"/>
    </row>
    <row r="21" spans="1:7">
      <c r="A21" s="11"/>
      <c r="B21" s="210"/>
      <c r="C21" s="210"/>
      <c r="D21" s="210"/>
      <c r="E21" s="210"/>
      <c r="F21" s="210"/>
      <c r="G21" s="210"/>
    </row>
    <row r="22" spans="1:7">
      <c r="A22" s="11"/>
      <c r="B22" s="210"/>
      <c r="C22" s="210"/>
      <c r="D22" s="210"/>
      <c r="E22" s="210"/>
      <c r="F22" s="210"/>
      <c r="G22" s="210"/>
    </row>
    <row r="23" spans="1:7">
      <c r="A23" s="11"/>
      <c r="B23" s="210"/>
      <c r="C23" s="210"/>
      <c r="D23" s="210"/>
      <c r="E23" s="210"/>
      <c r="F23" s="210"/>
      <c r="G23" s="210"/>
    </row>
    <row r="24" spans="1:7">
      <c r="A24" s="11"/>
      <c r="B24" s="210"/>
      <c r="C24" s="210"/>
      <c r="D24" s="210"/>
      <c r="E24" s="210"/>
      <c r="F24" s="210"/>
      <c r="G24" s="210"/>
    </row>
    <row r="25" spans="1:7">
      <c r="A25" s="11"/>
      <c r="B25" s="210"/>
      <c r="C25" s="210"/>
      <c r="D25" s="210"/>
      <c r="E25" s="210"/>
      <c r="F25" s="210"/>
      <c r="G25" s="210"/>
    </row>
    <row r="26" spans="1:7">
      <c r="A26" s="11"/>
      <c r="B26" s="210"/>
      <c r="C26" s="210"/>
      <c r="D26" s="210"/>
      <c r="E26" s="210"/>
      <c r="F26" s="210"/>
      <c r="G26" s="210"/>
    </row>
    <row r="27" spans="1:7">
      <c r="A27" s="11"/>
      <c r="B27" s="210"/>
      <c r="C27" s="210"/>
      <c r="D27" s="210"/>
      <c r="E27" s="210"/>
      <c r="F27" s="210"/>
      <c r="G27" s="210"/>
    </row>
    <row r="28" spans="1:7">
      <c r="A28" s="11"/>
      <c r="B28" s="210"/>
      <c r="C28" s="210"/>
      <c r="D28" s="210"/>
      <c r="E28" s="210"/>
      <c r="F28" s="210"/>
      <c r="G28" s="210"/>
    </row>
    <row r="29" spans="1:7">
      <c r="A29" s="11"/>
      <c r="B29" s="210"/>
      <c r="C29" s="210"/>
      <c r="D29" s="210"/>
      <c r="E29" s="210"/>
      <c r="F29" s="210"/>
      <c r="G29" s="210"/>
    </row>
    <row r="30" spans="1:7">
      <c r="A30" s="11"/>
      <c r="B30" s="210"/>
      <c r="C30" s="210"/>
      <c r="D30" s="210"/>
      <c r="E30" s="210"/>
      <c r="F30" s="210"/>
      <c r="G30" s="210"/>
    </row>
    <row r="31" spans="1:7">
      <c r="A31" s="11"/>
      <c r="B31" s="210"/>
      <c r="C31" s="210"/>
      <c r="D31" s="210"/>
      <c r="E31" s="210"/>
      <c r="F31" s="210"/>
      <c r="G31" s="210"/>
    </row>
    <row r="32" spans="1:7">
      <c r="A32" s="11"/>
      <c r="B32" s="210"/>
      <c r="C32" s="210"/>
      <c r="D32" s="210"/>
      <c r="E32" s="210"/>
      <c r="F32" s="210"/>
      <c r="G32" s="210"/>
    </row>
    <row r="33" spans="1:7">
      <c r="A33" s="11"/>
      <c r="B33" s="210"/>
      <c r="C33" s="210"/>
      <c r="D33" s="210"/>
      <c r="E33" s="210"/>
      <c r="F33" s="210"/>
      <c r="G33" s="210"/>
    </row>
    <row r="34" spans="1:7">
      <c r="A34" s="11"/>
      <c r="B34" s="210"/>
      <c r="C34" s="210"/>
      <c r="D34" s="210"/>
      <c r="E34" s="210"/>
      <c r="F34" s="210"/>
      <c r="G34" s="210"/>
    </row>
    <row r="35" spans="1:7">
      <c r="A35" s="1"/>
      <c r="B35" s="154"/>
      <c r="C35" s="154"/>
      <c r="D35" s="154"/>
      <c r="E35" s="154"/>
      <c r="F35" s="154"/>
      <c r="G35" s="154"/>
    </row>
    <row r="36" spans="1:7">
      <c r="A36" s="1"/>
      <c r="B36" s="154"/>
      <c r="C36" s="154"/>
      <c r="D36" s="154"/>
      <c r="E36" s="154"/>
      <c r="F36" s="154"/>
      <c r="G36" s="154"/>
    </row>
    <row r="37" spans="1:7">
      <c r="A37" s="1"/>
      <c r="B37" s="154"/>
      <c r="C37" s="154"/>
      <c r="D37" s="154"/>
      <c r="E37" s="154"/>
      <c r="F37" s="154"/>
      <c r="G37" s="154"/>
    </row>
    <row r="38" spans="1:7">
      <c r="A38" s="1"/>
      <c r="B38" s="154"/>
      <c r="C38" s="154"/>
      <c r="D38" s="154"/>
      <c r="E38" s="154"/>
      <c r="F38" s="154"/>
      <c r="G38" s="154"/>
    </row>
    <row r="39" spans="1:7">
      <c r="A39" s="1"/>
      <c r="B39" s="154"/>
      <c r="C39" s="154"/>
      <c r="D39" s="154"/>
      <c r="E39" s="154"/>
      <c r="F39" s="154"/>
      <c r="G39" s="154"/>
    </row>
    <row r="40" spans="1:7">
      <c r="A40" s="1"/>
      <c r="B40" s="154"/>
      <c r="C40" s="154"/>
      <c r="D40" s="154"/>
      <c r="E40" s="154"/>
      <c r="F40" s="154"/>
      <c r="G40" s="154"/>
    </row>
    <row r="41" spans="1:7">
      <c r="A41" s="1"/>
      <c r="B41" s="154"/>
      <c r="C41" s="154"/>
      <c r="D41" s="154"/>
      <c r="E41" s="154"/>
      <c r="F41" s="154"/>
      <c r="G41" s="154"/>
    </row>
    <row r="42" spans="1:7">
      <c r="A42" s="1"/>
      <c r="B42" s="154"/>
      <c r="C42" s="154"/>
      <c r="D42" s="154"/>
      <c r="E42" s="154"/>
      <c r="F42" s="154"/>
      <c r="G42" s="154"/>
    </row>
    <row r="43" spans="1:7">
      <c r="A43" s="1"/>
      <c r="B43" s="154"/>
      <c r="C43" s="154"/>
      <c r="D43" s="154"/>
      <c r="E43" s="154"/>
      <c r="F43" s="154"/>
      <c r="G43" s="154"/>
    </row>
    <row r="44" spans="1:7">
      <c r="A44" s="1"/>
      <c r="B44" s="154"/>
      <c r="C44" s="154"/>
      <c r="D44" s="154"/>
      <c r="E44" s="154"/>
      <c r="F44" s="154"/>
      <c r="G44" s="154"/>
    </row>
    <row r="45" spans="1:7">
      <c r="A45" s="1"/>
      <c r="B45" s="154"/>
      <c r="C45" s="154"/>
      <c r="D45" s="154"/>
      <c r="E45" s="154"/>
      <c r="F45" s="154"/>
      <c r="G45" s="154"/>
    </row>
    <row r="46" spans="1:7">
      <c r="A46" s="1"/>
      <c r="B46" s="154"/>
      <c r="C46" s="154"/>
      <c r="D46" s="154"/>
      <c r="E46" s="154"/>
      <c r="F46" s="154"/>
      <c r="G46" s="154"/>
    </row>
    <row r="47" spans="1:7">
      <c r="A47" s="1"/>
      <c r="B47" s="154"/>
      <c r="C47" s="154"/>
      <c r="D47" s="154"/>
      <c r="E47" s="154"/>
      <c r="F47" s="154"/>
      <c r="G47" s="154"/>
    </row>
    <row r="48" spans="1:7">
      <c r="A48" s="1"/>
      <c r="B48" s="154"/>
      <c r="C48" s="154"/>
      <c r="D48" s="154"/>
      <c r="E48" s="154"/>
      <c r="F48" s="154"/>
      <c r="G48" s="154"/>
    </row>
    <row r="49" spans="1:7">
      <c r="A49" s="1"/>
      <c r="B49" s="154"/>
      <c r="C49" s="154"/>
      <c r="D49" s="154"/>
      <c r="E49" s="154"/>
      <c r="F49" s="154"/>
      <c r="G49" s="154"/>
    </row>
    <row r="50" spans="1:7">
      <c r="A50" s="1"/>
      <c r="B50" s="154"/>
      <c r="C50" s="154"/>
      <c r="D50" s="154"/>
      <c r="E50" s="154"/>
      <c r="F50" s="154"/>
      <c r="G50" s="154"/>
    </row>
    <row r="51" spans="1:7">
      <c r="B51" s="208"/>
      <c r="C51" s="208"/>
      <c r="D51" s="208"/>
      <c r="E51" s="208"/>
      <c r="F51" s="208"/>
      <c r="G51" s="208"/>
    </row>
    <row r="52" spans="1:7">
      <c r="B52" s="208"/>
      <c r="C52" s="208"/>
      <c r="D52" s="208"/>
      <c r="E52" s="208"/>
      <c r="F52" s="208"/>
      <c r="G52" s="208"/>
    </row>
    <row r="53" spans="1:7">
      <c r="B53" s="208"/>
      <c r="C53" s="208"/>
      <c r="D53" s="208"/>
      <c r="E53" s="208"/>
      <c r="F53" s="208"/>
      <c r="G53" s="208"/>
    </row>
    <row r="54" spans="1:7">
      <c r="B54" s="208"/>
      <c r="C54" s="208"/>
      <c r="D54" s="208"/>
      <c r="E54" s="208"/>
      <c r="F54" s="208"/>
      <c r="G54" s="208"/>
    </row>
    <row r="55" spans="1:7">
      <c r="B55" s="208"/>
      <c r="C55" s="208"/>
      <c r="D55" s="208"/>
      <c r="E55" s="208"/>
      <c r="F55" s="208"/>
      <c r="G55" s="208"/>
    </row>
    <row r="56" spans="1:7">
      <c r="B56" s="208"/>
      <c r="C56" s="208"/>
      <c r="D56" s="208"/>
      <c r="E56" s="208"/>
      <c r="F56" s="208"/>
      <c r="G56" s="208"/>
    </row>
    <row r="57" spans="1:7">
      <c r="B57" s="208"/>
      <c r="C57" s="208"/>
      <c r="D57" s="208"/>
      <c r="E57" s="208"/>
      <c r="F57" s="208"/>
      <c r="G57" s="208"/>
    </row>
    <row r="58" spans="1:7">
      <c r="B58" s="208"/>
      <c r="C58" s="208"/>
      <c r="D58" s="208"/>
      <c r="E58" s="208"/>
      <c r="F58" s="208"/>
      <c r="G58" s="208"/>
    </row>
    <row r="59" spans="1:7">
      <c r="B59" s="208"/>
      <c r="C59" s="208"/>
      <c r="D59" s="208"/>
      <c r="E59" s="208"/>
      <c r="F59" s="208"/>
      <c r="G59" s="208"/>
    </row>
    <row r="60" spans="1:7">
      <c r="B60" s="208"/>
      <c r="C60" s="208"/>
      <c r="D60" s="208"/>
      <c r="E60" s="208"/>
      <c r="F60" s="208"/>
      <c r="G60" s="208"/>
    </row>
    <row r="61" spans="1:7">
      <c r="B61" s="208"/>
      <c r="C61" s="208"/>
      <c r="D61" s="208"/>
      <c r="E61" s="208"/>
      <c r="F61" s="208"/>
      <c r="G61" s="208"/>
    </row>
    <row r="62" spans="1:7">
      <c r="B62" s="208"/>
      <c r="C62" s="208"/>
      <c r="D62" s="208"/>
      <c r="E62" s="208"/>
      <c r="F62" s="208"/>
      <c r="G62" s="208"/>
    </row>
    <row r="63" spans="1:7">
      <c r="B63" s="208"/>
      <c r="C63" s="208"/>
      <c r="D63" s="208"/>
      <c r="E63" s="208"/>
      <c r="F63" s="208"/>
      <c r="G63" s="208"/>
    </row>
    <row r="64" spans="1:7">
      <c r="B64" s="208"/>
      <c r="C64" s="208"/>
      <c r="D64" s="208"/>
      <c r="E64" s="208"/>
      <c r="F64" s="208"/>
      <c r="G64" s="208"/>
    </row>
    <row r="65" spans="2:7">
      <c r="B65" s="208"/>
      <c r="C65" s="208"/>
      <c r="D65" s="208"/>
      <c r="E65" s="208"/>
      <c r="F65" s="208"/>
      <c r="G65" s="208"/>
    </row>
    <row r="66" spans="2:7">
      <c r="B66" s="208"/>
      <c r="C66" s="208"/>
      <c r="D66" s="208"/>
      <c r="E66" s="208"/>
      <c r="F66" s="208"/>
      <c r="G66" s="208"/>
    </row>
    <row r="67" spans="2:7">
      <c r="B67" s="208"/>
      <c r="C67" s="208"/>
      <c r="D67" s="208"/>
      <c r="E67" s="208"/>
      <c r="F67" s="208"/>
      <c r="G67" s="208"/>
    </row>
    <row r="68" spans="2:7">
      <c r="B68" s="208"/>
      <c r="C68" s="208"/>
      <c r="D68" s="208"/>
      <c r="E68" s="208"/>
      <c r="F68" s="208"/>
      <c r="G68" s="208"/>
    </row>
    <row r="69" spans="2:7">
      <c r="B69" s="208"/>
      <c r="C69" s="208"/>
      <c r="D69" s="208"/>
      <c r="E69" s="208"/>
      <c r="F69" s="208"/>
      <c r="G69" s="208"/>
    </row>
    <row r="70" spans="2:7">
      <c r="B70" s="208"/>
      <c r="C70" s="208"/>
      <c r="D70" s="208"/>
      <c r="E70" s="208"/>
      <c r="F70" s="208"/>
      <c r="G70" s="208"/>
    </row>
    <row r="71" spans="2:7">
      <c r="B71" s="208"/>
      <c r="C71" s="208"/>
      <c r="D71" s="208"/>
      <c r="E71" s="208"/>
      <c r="F71" s="208"/>
      <c r="G71" s="208"/>
    </row>
    <row r="72" spans="2:7">
      <c r="B72" s="208"/>
      <c r="C72" s="208"/>
      <c r="D72" s="208"/>
      <c r="E72" s="208"/>
      <c r="F72" s="208"/>
      <c r="G72" s="208"/>
    </row>
    <row r="73" spans="2:7">
      <c r="B73" s="208"/>
      <c r="C73" s="208"/>
      <c r="D73" s="208"/>
      <c r="E73" s="208"/>
      <c r="F73" s="208"/>
      <c r="G73" s="208"/>
    </row>
    <row r="74" spans="2:7">
      <c r="B74" s="208"/>
      <c r="C74" s="208"/>
      <c r="D74" s="208"/>
      <c r="E74" s="208"/>
      <c r="F74" s="208"/>
      <c r="G74" s="208"/>
    </row>
    <row r="75" spans="2:7">
      <c r="B75" s="208"/>
      <c r="C75" s="208"/>
      <c r="D75" s="208"/>
      <c r="E75" s="208"/>
      <c r="F75" s="208"/>
      <c r="G75" s="208"/>
    </row>
    <row r="76" spans="2:7">
      <c r="B76" s="208"/>
      <c r="C76" s="208"/>
      <c r="D76" s="208"/>
      <c r="E76" s="208"/>
      <c r="F76" s="208"/>
      <c r="G76" s="208"/>
    </row>
    <row r="77" spans="2:7">
      <c r="B77" s="208"/>
      <c r="C77" s="208"/>
      <c r="D77" s="208"/>
      <c r="E77" s="208"/>
      <c r="F77" s="208"/>
      <c r="G77" s="208"/>
    </row>
    <row r="78" spans="2:7">
      <c r="B78" s="208"/>
      <c r="C78" s="208"/>
      <c r="D78" s="208"/>
      <c r="E78" s="208"/>
      <c r="F78" s="208"/>
      <c r="G78" s="208"/>
    </row>
    <row r="79" spans="2:7">
      <c r="B79" s="208"/>
      <c r="C79" s="208"/>
      <c r="D79" s="208"/>
      <c r="E79" s="208"/>
      <c r="F79" s="208"/>
      <c r="G79" s="208"/>
    </row>
    <row r="80" spans="2:7">
      <c r="B80" s="208"/>
      <c r="C80" s="208"/>
      <c r="D80" s="208"/>
      <c r="E80" s="208"/>
      <c r="F80" s="208"/>
      <c r="G80" s="208"/>
    </row>
    <row r="81" spans="2:7">
      <c r="B81" s="208"/>
      <c r="C81" s="208"/>
      <c r="D81" s="208"/>
      <c r="E81" s="208"/>
      <c r="F81" s="208"/>
      <c r="G81" s="208"/>
    </row>
    <row r="82" spans="2:7">
      <c r="B82" s="208"/>
      <c r="C82" s="208"/>
      <c r="D82" s="208"/>
      <c r="E82" s="208"/>
      <c r="F82" s="208"/>
      <c r="G82" s="208"/>
    </row>
    <row r="83" spans="2:7">
      <c r="B83" s="208"/>
      <c r="C83" s="208"/>
      <c r="D83" s="208"/>
      <c r="E83" s="208"/>
      <c r="F83" s="208"/>
      <c r="G83" s="208"/>
    </row>
    <row r="84" spans="2:7">
      <c r="B84" s="208"/>
      <c r="C84" s="208"/>
      <c r="D84" s="208"/>
      <c r="E84" s="208"/>
      <c r="F84" s="208"/>
      <c r="G84" s="208"/>
    </row>
    <row r="85" spans="2:7">
      <c r="B85" s="208"/>
      <c r="C85" s="208"/>
      <c r="D85" s="208"/>
      <c r="E85" s="208"/>
      <c r="F85" s="208"/>
      <c r="G85" s="208"/>
    </row>
    <row r="86" spans="2:7">
      <c r="B86" s="208"/>
      <c r="C86" s="208"/>
      <c r="D86" s="208"/>
      <c r="E86" s="208"/>
      <c r="F86" s="208"/>
      <c r="G86" s="208"/>
    </row>
    <row r="87" spans="2:7">
      <c r="B87" s="208"/>
      <c r="C87" s="208"/>
      <c r="D87" s="208"/>
      <c r="E87" s="208"/>
      <c r="F87" s="208"/>
      <c r="G87" s="208"/>
    </row>
    <row r="88" spans="2:7">
      <c r="B88" s="208"/>
      <c r="C88" s="208"/>
      <c r="D88" s="208"/>
      <c r="E88" s="208"/>
      <c r="F88" s="208"/>
      <c r="G88" s="208"/>
    </row>
    <row r="89" spans="2:7">
      <c r="B89" s="208"/>
      <c r="C89" s="208"/>
      <c r="D89" s="208"/>
      <c r="E89" s="208"/>
      <c r="F89" s="208"/>
      <c r="G89" s="208"/>
    </row>
    <row r="90" spans="2:7">
      <c r="B90" s="208"/>
      <c r="C90" s="208"/>
      <c r="D90" s="208"/>
      <c r="E90" s="208"/>
      <c r="F90" s="208"/>
      <c r="G90" s="208"/>
    </row>
    <row r="91" spans="2:7">
      <c r="B91" s="208"/>
      <c r="C91" s="208"/>
      <c r="D91" s="208"/>
      <c r="E91" s="208"/>
      <c r="F91" s="208"/>
      <c r="G91" s="208"/>
    </row>
    <row r="92" spans="2:7">
      <c r="B92" s="208"/>
      <c r="C92" s="208"/>
      <c r="D92" s="208"/>
      <c r="E92" s="208"/>
      <c r="F92" s="208"/>
      <c r="G92" s="208"/>
    </row>
    <row r="93" spans="2:7">
      <c r="B93" s="208"/>
      <c r="C93" s="208"/>
      <c r="D93" s="208"/>
      <c r="E93" s="208"/>
      <c r="F93" s="208"/>
      <c r="G93" s="208"/>
    </row>
    <row r="94" spans="2:7">
      <c r="B94" s="208"/>
      <c r="C94" s="208"/>
      <c r="D94" s="208"/>
      <c r="E94" s="208"/>
      <c r="F94" s="208"/>
      <c r="G94" s="208"/>
    </row>
    <row r="95" spans="2:7">
      <c r="B95" s="208"/>
      <c r="C95" s="208"/>
      <c r="D95" s="208"/>
      <c r="E95" s="208"/>
      <c r="F95" s="208"/>
      <c r="G95" s="208"/>
    </row>
    <row r="96" spans="2:7">
      <c r="B96" s="208"/>
      <c r="C96" s="208"/>
      <c r="D96" s="208"/>
      <c r="E96" s="208"/>
      <c r="F96" s="208"/>
      <c r="G96" s="208"/>
    </row>
    <row r="97" spans="2:7">
      <c r="B97" s="208"/>
      <c r="C97" s="208"/>
      <c r="D97" s="208"/>
      <c r="E97" s="208"/>
      <c r="F97" s="208"/>
      <c r="G97" s="208"/>
    </row>
    <row r="98" spans="2:7">
      <c r="B98" s="208"/>
      <c r="C98" s="208"/>
      <c r="D98" s="208"/>
      <c r="E98" s="208"/>
      <c r="F98" s="208"/>
      <c r="G98" s="208"/>
    </row>
    <row r="99" spans="2:7">
      <c r="B99" s="208"/>
      <c r="C99" s="208"/>
      <c r="D99" s="208"/>
      <c r="E99" s="208"/>
      <c r="F99" s="208"/>
      <c r="G99" s="208"/>
    </row>
    <row r="100" spans="2:7">
      <c r="B100" s="208"/>
      <c r="C100" s="208"/>
      <c r="D100" s="208"/>
      <c r="E100" s="208"/>
      <c r="F100" s="208"/>
      <c r="G100" s="208"/>
    </row>
    <row r="101" spans="2:7">
      <c r="B101" s="208"/>
      <c r="C101" s="208"/>
      <c r="D101" s="208"/>
      <c r="E101" s="208"/>
      <c r="F101" s="208"/>
      <c r="G101" s="208"/>
    </row>
    <row r="102" spans="2:7">
      <c r="B102" s="208"/>
      <c r="C102" s="208"/>
      <c r="D102" s="208"/>
      <c r="E102" s="208"/>
      <c r="F102" s="208"/>
      <c r="G102" s="208"/>
    </row>
    <row r="103" spans="2:7">
      <c r="B103" s="208"/>
      <c r="C103" s="208"/>
      <c r="D103" s="208"/>
      <c r="E103" s="208"/>
      <c r="F103" s="208"/>
      <c r="G103" s="208"/>
    </row>
    <row r="104" spans="2:7">
      <c r="B104" s="208"/>
      <c r="C104" s="208"/>
      <c r="D104" s="208"/>
      <c r="E104" s="208"/>
      <c r="F104" s="208"/>
      <c r="G104" s="208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tabSelected="1"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184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215" t="s">
        <v>1</v>
      </c>
      <c r="C2" s="216"/>
      <c r="D2" s="216"/>
      <c r="E2" s="216"/>
      <c r="F2" s="216"/>
      <c r="G2" s="216"/>
      <c r="H2" s="216"/>
      <c r="I2" s="216"/>
      <c r="J2" s="217"/>
    </row>
    <row r="3" spans="1:23" ht="18" customHeight="1">
      <c r="A3" s="13"/>
      <c r="B3" s="23"/>
      <c r="C3" s="20"/>
      <c r="D3" s="17"/>
      <c r="E3" s="17"/>
      <c r="F3" s="17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25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25</v>
      </c>
      <c r="C11" s="20"/>
      <c r="D11" s="17"/>
      <c r="E11" s="17"/>
      <c r="F11" s="17"/>
      <c r="G11" s="42" t="s">
        <v>26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56</v>
      </c>
      <c r="E15" s="94" t="s">
        <v>57</v>
      </c>
      <c r="F15" s="108" t="s">
        <v>58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'Kryci_list 6792'!D16+'Kryci_list 6793'!D16</f>
        <v>0</v>
      </c>
      <c r="E16" s="98">
        <f>'Kryci_list 6792'!E16+'Kryci_list 6793'!E16</f>
        <v>0</v>
      </c>
      <c r="F16" s="109">
        <f>'Kryci_list 6792'!F16+'Kryci_list 6793'!F16</f>
        <v>0</v>
      </c>
      <c r="G16" s="61">
        <v>6</v>
      </c>
      <c r="H16" s="118" t="s">
        <v>35</v>
      </c>
      <c r="I16" s="129"/>
      <c r="J16" s="121">
        <f>Rekapitulácia!F9</f>
        <v>0</v>
      </c>
    </row>
    <row r="17" spans="1:10" ht="18" customHeight="1">
      <c r="A17" s="13"/>
      <c r="B17" s="68">
        <v>2</v>
      </c>
      <c r="C17" s="72" t="s">
        <v>29</v>
      </c>
      <c r="D17" s="78">
        <f>'Kryci_list 6792'!D17+'Kryci_list 6793'!D17</f>
        <v>0</v>
      </c>
      <c r="E17" s="76">
        <f>'Kryci_list 6792'!E17+'Kryci_list 6793'!E17</f>
        <v>0</v>
      </c>
      <c r="F17" s="81">
        <f>'Kryci_list 6792'!F17+'Kryci_list 6793'!F17</f>
        <v>0</v>
      </c>
      <c r="G17" s="62">
        <v>7</v>
      </c>
      <c r="H17" s="119" t="s">
        <v>36</v>
      </c>
      <c r="I17" s="129"/>
      <c r="J17" s="122">
        <f>Rekapitulácia!E9</f>
        <v>0</v>
      </c>
    </row>
    <row r="18" spans="1:10" ht="18" customHeight="1">
      <c r="A18" s="13"/>
      <c r="B18" s="69">
        <v>3</v>
      </c>
      <c r="C18" s="73" t="s">
        <v>30</v>
      </c>
      <c r="D18" s="79">
        <f>'Kryci_list 6792'!D18+'Kryci_list 6793'!D18</f>
        <v>0</v>
      </c>
      <c r="E18" s="77">
        <f>'Kryci_list 6792'!E18+'Kryci_list 6793'!E18</f>
        <v>0</v>
      </c>
      <c r="F18" s="82">
        <f>'Kryci_list 6792'!F18+'Kryci_list 6793'!F18</f>
        <v>0</v>
      </c>
      <c r="G18" s="62">
        <v>8</v>
      </c>
      <c r="H18" s="119" t="s">
        <v>37</v>
      </c>
      <c r="I18" s="129"/>
      <c r="J18" s="122">
        <f>Rekapitulácia!D9</f>
        <v>0</v>
      </c>
    </row>
    <row r="19" spans="1:10" ht="18" customHeight="1">
      <c r="A19" s="13"/>
      <c r="B19" s="69">
        <v>4</v>
      </c>
      <c r="C19" s="73" t="s">
        <v>31</v>
      </c>
      <c r="D19" s="79">
        <f>'Kryci_list 6792'!D19+'Kryci_list 6793'!D19</f>
        <v>0</v>
      </c>
      <c r="E19" s="77">
        <f>'Kryci_list 6792'!E19+'Kryci_list 6793'!E19</f>
        <v>0</v>
      </c>
      <c r="F19" s="82">
        <f>'Kryci_list 6792'!F19+'Kryci_list 6793'!F19</f>
        <v>0</v>
      </c>
      <c r="G19" s="62">
        <v>9</v>
      </c>
      <c r="H19" s="127"/>
      <c r="I19" s="129"/>
      <c r="J19" s="128"/>
    </row>
    <row r="20" spans="1:10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10" ht="18" customHeight="1" thickTop="1">
      <c r="A21" s="13"/>
      <c r="B21" s="66" t="s">
        <v>45</v>
      </c>
      <c r="C21" s="70" t="s">
        <v>46</v>
      </c>
      <c r="D21" s="75"/>
      <c r="E21" s="19"/>
      <c r="F21" s="100"/>
      <c r="G21" s="66" t="s">
        <v>52</v>
      </c>
      <c r="H21" s="63" t="s">
        <v>46</v>
      </c>
      <c r="I21" s="28"/>
      <c r="J21" s="132"/>
    </row>
    <row r="22" spans="1:10" ht="18" customHeight="1">
      <c r="A22" s="13"/>
      <c r="B22" s="61">
        <v>11</v>
      </c>
      <c r="C22" s="64" t="s">
        <v>47</v>
      </c>
      <c r="D22" s="88"/>
      <c r="E22" s="91"/>
      <c r="F22" s="81">
        <f>'Kryci_list 6792'!F22+'Kryci_list 6793'!F22</f>
        <v>0</v>
      </c>
      <c r="G22" s="61">
        <v>16</v>
      </c>
      <c r="H22" s="118" t="s">
        <v>53</v>
      </c>
      <c r="I22" s="129"/>
      <c r="J22" s="121">
        <f>'Kryci_list 6792'!J22+'Kryci_list 6793'!J22</f>
        <v>0</v>
      </c>
    </row>
    <row r="23" spans="1:10" ht="18" customHeight="1">
      <c r="A23" s="13"/>
      <c r="B23" s="62">
        <v>12</v>
      </c>
      <c r="C23" s="65" t="s">
        <v>48</v>
      </c>
      <c r="D23" s="67"/>
      <c r="E23" s="91"/>
      <c r="F23" s="82">
        <f>'Kryci_list 6792'!F23+'Kryci_list 6793'!F23</f>
        <v>0</v>
      </c>
      <c r="G23" s="62">
        <v>17</v>
      </c>
      <c r="H23" s="119" t="s">
        <v>54</v>
      </c>
      <c r="I23" s="129"/>
      <c r="J23" s="122">
        <f>'Kryci_list 6792'!J23+'Kryci_list 6793'!J23</f>
        <v>0</v>
      </c>
    </row>
    <row r="24" spans="1:10" ht="18" customHeight="1">
      <c r="A24" s="13"/>
      <c r="B24" s="62">
        <v>13</v>
      </c>
      <c r="C24" s="65" t="s">
        <v>49</v>
      </c>
      <c r="D24" s="67"/>
      <c r="E24" s="91"/>
      <c r="F24" s="82">
        <f>'Kryci_list 6792'!F24+'Kryci_list 6793'!F24</f>
        <v>0</v>
      </c>
      <c r="G24" s="62">
        <v>18</v>
      </c>
      <c r="H24" s="119" t="s">
        <v>55</v>
      </c>
      <c r="I24" s="129"/>
      <c r="J24" s="122">
        <f>'Kryci_list 6792'!J24+'Kryci_list 6793'!J24</f>
        <v>0</v>
      </c>
    </row>
    <row r="25" spans="1:10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10" ht="18" customHeight="1" thickTop="1">
      <c r="A27" s="13"/>
      <c r="B27" s="103"/>
      <c r="C27" s="143" t="s">
        <v>61</v>
      </c>
      <c r="D27" s="136"/>
      <c r="E27" s="104"/>
      <c r="F27" s="29"/>
      <c r="G27" s="112" t="s">
        <v>38</v>
      </c>
      <c r="H27" s="106" t="s">
        <v>39</v>
      </c>
      <c r="I27" s="28"/>
      <c r="J27" s="31"/>
    </row>
    <row r="28" spans="1:10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40</v>
      </c>
      <c r="I28" s="124"/>
      <c r="J28" s="99">
        <f>F20+J20+F26+J26</f>
        <v>0</v>
      </c>
    </row>
    <row r="29" spans="1:10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41</v>
      </c>
      <c r="I29" s="125">
        <f>Rekapitulácia!B10</f>
        <v>0</v>
      </c>
      <c r="J29" s="121">
        <f>ROUND(((ROUND(I29,2)*20)/100),2)*1</f>
        <v>0</v>
      </c>
    </row>
    <row r="30" spans="1:10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42</v>
      </c>
      <c r="I30" s="90">
        <f>Rekapitulácia!B11</f>
        <v>0</v>
      </c>
      <c r="J30" s="122">
        <f>ROUND(((ROUND(I30,2)*0)/100),2)</f>
        <v>0</v>
      </c>
    </row>
    <row r="31" spans="1:10" ht="18" customHeight="1">
      <c r="A31" s="13"/>
      <c r="B31" s="24"/>
      <c r="C31" s="139"/>
      <c r="D31" s="140"/>
      <c r="E31" s="22"/>
      <c r="F31" s="13"/>
      <c r="G31" s="62">
        <v>24</v>
      </c>
      <c r="H31" s="119" t="s">
        <v>43</v>
      </c>
      <c r="I31" s="27"/>
      <c r="J31" s="222">
        <f>SUM(J28:J30)</f>
        <v>0</v>
      </c>
    </row>
    <row r="32" spans="1:10" ht="18" customHeight="1" thickBot="1">
      <c r="A32" s="13"/>
      <c r="B32" s="44"/>
      <c r="C32" s="120"/>
      <c r="D32" s="126"/>
      <c r="E32" s="84"/>
      <c r="F32" s="85"/>
      <c r="G32" s="218" t="s">
        <v>44</v>
      </c>
      <c r="H32" s="219"/>
      <c r="I32" s="220"/>
      <c r="J32" s="221"/>
    </row>
    <row r="33" spans="1:10" ht="18" customHeight="1" thickTop="1">
      <c r="A33" s="13"/>
      <c r="B33" s="103"/>
      <c r="C33" s="104"/>
      <c r="D33" s="141" t="s">
        <v>59</v>
      </c>
      <c r="E33" s="87"/>
      <c r="F33" s="87"/>
      <c r="G33" s="16"/>
      <c r="H33" s="141" t="s">
        <v>60</v>
      </c>
      <c r="I33" s="29"/>
      <c r="J33" s="32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16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25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25</v>
      </c>
      <c r="C11" s="20"/>
      <c r="D11" s="17"/>
      <c r="E11" s="17"/>
      <c r="F11" s="17"/>
      <c r="G11" s="42" t="s">
        <v>26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56</v>
      </c>
      <c r="E15" s="94" t="s">
        <v>57</v>
      </c>
      <c r="F15" s="108" t="s">
        <v>58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'Rekap 6792'!B13</f>
        <v>0</v>
      </c>
      <c r="E16" s="98">
        <f>'Rekap 6792'!C13</f>
        <v>0</v>
      </c>
      <c r="F16" s="109">
        <f>'Rekap 6792'!D13</f>
        <v>0</v>
      </c>
      <c r="G16" s="61">
        <v>6</v>
      </c>
      <c r="H16" s="118" t="s">
        <v>35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29</v>
      </c>
      <c r="D17" s="78">
        <f>'Rekap 6792'!B18</f>
        <v>0</v>
      </c>
      <c r="E17" s="76">
        <f>'Rekap 6792'!C18</f>
        <v>0</v>
      </c>
      <c r="F17" s="81">
        <f>'Rekap 6792'!D18</f>
        <v>0</v>
      </c>
      <c r="G17" s="62">
        <v>7</v>
      </c>
      <c r="H17" s="119" t="s">
        <v>36</v>
      </c>
      <c r="I17" s="129"/>
      <c r="J17" s="122">
        <f>'SO 6792'!Z54</f>
        <v>0</v>
      </c>
    </row>
    <row r="18" spans="1:26" ht="18" customHeight="1">
      <c r="A18" s="13"/>
      <c r="B18" s="69">
        <v>3</v>
      </c>
      <c r="C18" s="73" t="s">
        <v>30</v>
      </c>
      <c r="D18" s="79"/>
      <c r="E18" s="77"/>
      <c r="F18" s="82"/>
      <c r="G18" s="62">
        <v>8</v>
      </c>
      <c r="H18" s="119" t="s">
        <v>37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31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26" ht="18" customHeight="1" thickTop="1">
      <c r="A21" s="13"/>
      <c r="B21" s="66" t="s">
        <v>45</v>
      </c>
      <c r="C21" s="70" t="s">
        <v>46</v>
      </c>
      <c r="D21" s="75"/>
      <c r="E21" s="19"/>
      <c r="F21" s="100"/>
      <c r="G21" s="66" t="s">
        <v>52</v>
      </c>
      <c r="H21" s="63" t="s">
        <v>46</v>
      </c>
      <c r="I21" s="28"/>
      <c r="J21" s="132"/>
    </row>
    <row r="22" spans="1:26" ht="18" customHeight="1">
      <c r="A22" s="13"/>
      <c r="B22" s="61">
        <v>11</v>
      </c>
      <c r="C22" s="64" t="s">
        <v>47</v>
      </c>
      <c r="D22" s="88"/>
      <c r="E22" s="90" t="s">
        <v>50</v>
      </c>
      <c r="F22" s="81">
        <f>((F16*U22*0)+(F17*V22*0)+(F18*W22*0))/100</f>
        <v>0</v>
      </c>
      <c r="G22" s="61">
        <v>16</v>
      </c>
      <c r="H22" s="118" t="s">
        <v>53</v>
      </c>
      <c r="I22" s="130" t="s">
        <v>50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48</v>
      </c>
      <c r="D23" s="67"/>
      <c r="E23" s="90" t="s">
        <v>51</v>
      </c>
      <c r="F23" s="82">
        <f>((F16*U23*0)+(F17*V23*0)+(F18*W23*0))/100</f>
        <v>0</v>
      </c>
      <c r="G23" s="62">
        <v>17</v>
      </c>
      <c r="H23" s="119" t="s">
        <v>54</v>
      </c>
      <c r="I23" s="130" t="s">
        <v>50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49</v>
      </c>
      <c r="D24" s="67"/>
      <c r="E24" s="90" t="s">
        <v>50</v>
      </c>
      <c r="F24" s="82">
        <f>((F16*U24*0)+(F17*V24*0)+(F18*W24*0))/100</f>
        <v>0</v>
      </c>
      <c r="G24" s="62">
        <v>18</v>
      </c>
      <c r="H24" s="119" t="s">
        <v>55</v>
      </c>
      <c r="I24" s="130" t="s">
        <v>51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61</v>
      </c>
      <c r="D27" s="136"/>
      <c r="E27" s="104"/>
      <c r="F27" s="29"/>
      <c r="G27" s="112" t="s">
        <v>38</v>
      </c>
      <c r="H27" s="106" t="s">
        <v>39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40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41</v>
      </c>
      <c r="I29" s="125">
        <f>J28-SUM('SO 6792'!K9:'SO 6792'!K53)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42</v>
      </c>
      <c r="I30" s="90">
        <f>SUM('SO 6792'!K9:'SO 6792'!K53)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43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44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59</v>
      </c>
      <c r="E33" s="87"/>
      <c r="F33" s="105"/>
      <c r="G33" s="114">
        <v>26</v>
      </c>
      <c r="H33" s="142" t="s">
        <v>60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22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>
      <c r="A2" s="148" t="s">
        <v>23</v>
      </c>
      <c r="B2" s="146"/>
      <c r="C2" s="146"/>
      <c r="D2" s="147"/>
      <c r="E2" s="149" t="s">
        <v>17</v>
      </c>
      <c r="F2" s="145"/>
    </row>
    <row r="3" spans="1:26" ht="20.100000000000001" customHeight="1">
      <c r="A3" s="148" t="s">
        <v>24</v>
      </c>
      <c r="B3" s="146"/>
      <c r="C3" s="146"/>
      <c r="D3" s="147"/>
      <c r="E3" s="149" t="s">
        <v>65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16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66</v>
      </c>
      <c r="B8" s="144"/>
      <c r="C8" s="144"/>
      <c r="D8" s="144"/>
      <c r="E8" s="144"/>
      <c r="F8" s="144"/>
    </row>
    <row r="9" spans="1:26">
      <c r="A9" s="152" t="s">
        <v>62</v>
      </c>
      <c r="B9" s="152" t="s">
        <v>56</v>
      </c>
      <c r="C9" s="152" t="s">
        <v>57</v>
      </c>
      <c r="D9" s="152" t="s">
        <v>32</v>
      </c>
      <c r="E9" s="152" t="s">
        <v>63</v>
      </c>
      <c r="F9" s="152" t="s">
        <v>64</v>
      </c>
    </row>
    <row r="10" spans="1:26">
      <c r="A10" s="159" t="s">
        <v>67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68</v>
      </c>
      <c r="B11" s="162">
        <f>'SO 6792'!L17</f>
        <v>0</v>
      </c>
      <c r="C11" s="162">
        <f>'SO 6792'!M17</f>
        <v>0</v>
      </c>
      <c r="D11" s="162">
        <f>'SO 6792'!I17</f>
        <v>0</v>
      </c>
      <c r="E11" s="163">
        <f>'SO 6792'!S17</f>
        <v>4.2300000000000004</v>
      </c>
      <c r="F11" s="163">
        <f>'SO 6792'!V17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69</v>
      </c>
      <c r="B12" s="162">
        <f>'SO 6792'!L30</f>
        <v>0</v>
      </c>
      <c r="C12" s="162">
        <f>'SO 6792'!M30</f>
        <v>0</v>
      </c>
      <c r="D12" s="162">
        <f>'SO 6792'!I30</f>
        <v>0</v>
      </c>
      <c r="E12" s="163">
        <f>'SO 6792'!S30</f>
        <v>0.23</v>
      </c>
      <c r="F12" s="163">
        <f>'SO 6792'!V30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2" t="s">
        <v>67</v>
      </c>
      <c r="B13" s="164">
        <f>'SO 6792'!L32</f>
        <v>0</v>
      </c>
      <c r="C13" s="164">
        <f>'SO 6792'!M32</f>
        <v>0</v>
      </c>
      <c r="D13" s="164">
        <f>'SO 6792'!I32</f>
        <v>0</v>
      </c>
      <c r="E13" s="165">
        <f>'SO 6792'!S32</f>
        <v>4.46</v>
      </c>
      <c r="F13" s="165">
        <f>'SO 6792'!V32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1"/>
      <c r="B14" s="154"/>
      <c r="C14" s="154"/>
      <c r="D14" s="154"/>
      <c r="E14" s="153"/>
      <c r="F14" s="153"/>
    </row>
    <row r="15" spans="1:26">
      <c r="A15" s="2" t="s">
        <v>70</v>
      </c>
      <c r="B15" s="164"/>
      <c r="C15" s="162"/>
      <c r="D15" s="162"/>
      <c r="E15" s="163"/>
      <c r="F15" s="163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>
      <c r="A16" s="161" t="s">
        <v>71</v>
      </c>
      <c r="B16" s="162">
        <f>'SO 6792'!L46</f>
        <v>0</v>
      </c>
      <c r="C16" s="162">
        <f>'SO 6792'!M46</f>
        <v>0</v>
      </c>
      <c r="D16" s="162">
        <f>'SO 6792'!I46</f>
        <v>0</v>
      </c>
      <c r="E16" s="163">
        <f>'SO 6792'!S46</f>
        <v>3.05</v>
      </c>
      <c r="F16" s="163">
        <f>'SO 6792'!V46</f>
        <v>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72</v>
      </c>
      <c r="B17" s="162">
        <f>'SO 6792'!L51</f>
        <v>0</v>
      </c>
      <c r="C17" s="162">
        <f>'SO 6792'!M51</f>
        <v>0</v>
      </c>
      <c r="D17" s="162">
        <f>'SO 6792'!I51</f>
        <v>0</v>
      </c>
      <c r="E17" s="163">
        <f>'SO 6792'!S51</f>
        <v>0.02</v>
      </c>
      <c r="F17" s="163">
        <f>'SO 6792'!V51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2" t="s">
        <v>70</v>
      </c>
      <c r="B18" s="164">
        <f>'SO 6792'!L53</f>
        <v>0</v>
      </c>
      <c r="C18" s="164">
        <f>'SO 6792'!M53</f>
        <v>0</v>
      </c>
      <c r="D18" s="164">
        <f>'SO 6792'!I53</f>
        <v>0</v>
      </c>
      <c r="E18" s="165">
        <f>'SO 6792'!S53</f>
        <v>3.07</v>
      </c>
      <c r="F18" s="165">
        <f>'SO 6792'!V53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"/>
      <c r="B19" s="154"/>
      <c r="C19" s="154"/>
      <c r="D19" s="154"/>
      <c r="E19" s="153"/>
      <c r="F19" s="153"/>
    </row>
    <row r="20" spans="1:26">
      <c r="A20" s="2" t="s">
        <v>73</v>
      </c>
      <c r="B20" s="164">
        <f>'SO 6792'!L54</f>
        <v>0</v>
      </c>
      <c r="C20" s="164">
        <f>'SO 6792'!M54</f>
        <v>0</v>
      </c>
      <c r="D20" s="164">
        <f>'SO 6792'!I54</f>
        <v>0</v>
      </c>
      <c r="E20" s="165">
        <f>'SO 6792'!S54</f>
        <v>7.53</v>
      </c>
      <c r="F20" s="165">
        <f>'SO 6792'!V54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1"/>
      <c r="B21" s="154"/>
      <c r="C21" s="154"/>
      <c r="D21" s="154"/>
      <c r="E21" s="153"/>
      <c r="F21" s="153"/>
    </row>
    <row r="22" spans="1:26">
      <c r="A22" s="1"/>
      <c r="B22" s="154"/>
      <c r="C22" s="154"/>
      <c r="D22" s="154"/>
      <c r="E22" s="153"/>
      <c r="F22" s="153"/>
    </row>
    <row r="23" spans="1:26">
      <c r="A23" s="1"/>
      <c r="B23" s="154"/>
      <c r="C23" s="154"/>
      <c r="D23" s="154"/>
      <c r="E23" s="153"/>
      <c r="F23" s="153"/>
    </row>
    <row r="24" spans="1:26">
      <c r="A24" s="1"/>
      <c r="B24" s="154"/>
      <c r="C24" s="154"/>
      <c r="D24" s="154"/>
      <c r="E24" s="153"/>
      <c r="F24" s="153"/>
    </row>
    <row r="25" spans="1:26">
      <c r="A25" s="1"/>
      <c r="B25" s="154"/>
      <c r="C25" s="154"/>
      <c r="D25" s="154"/>
      <c r="E25" s="153"/>
      <c r="F25" s="153"/>
    </row>
    <row r="26" spans="1:26">
      <c r="A26" s="1"/>
      <c r="B26" s="154"/>
      <c r="C26" s="154"/>
      <c r="D26" s="154"/>
      <c r="E26" s="153"/>
      <c r="F26" s="153"/>
    </row>
    <row r="27" spans="1:26">
      <c r="A27" s="1"/>
      <c r="B27" s="154"/>
      <c r="C27" s="154"/>
      <c r="D27" s="154"/>
      <c r="E27" s="153"/>
      <c r="F27" s="153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4"/>
  <sheetViews>
    <sheetView workbookViewId="0">
      <pane ySplit="8" topLeftCell="A38" activePane="bottomLeft" state="frozen"/>
      <selection pane="bottomLeft" activeCell="C47" sqref="C47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22</v>
      </c>
      <c r="C1" s="169"/>
      <c r="D1" s="169"/>
      <c r="E1" s="169"/>
      <c r="F1" s="169"/>
      <c r="G1" s="169"/>
      <c r="H1" s="170"/>
      <c r="I1" s="172" t="s">
        <v>84</v>
      </c>
      <c r="J1" s="12"/>
      <c r="K1" s="3"/>
      <c r="L1" s="3"/>
      <c r="M1" s="3"/>
      <c r="N1" s="3"/>
      <c r="O1" s="3"/>
      <c r="P1" s="5" t="s">
        <v>85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23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24</v>
      </c>
      <c r="C3" s="169"/>
      <c r="D3" s="169"/>
      <c r="E3" s="169"/>
      <c r="F3" s="169"/>
      <c r="G3" s="169"/>
      <c r="H3" s="170"/>
      <c r="I3" s="172" t="s">
        <v>86</v>
      </c>
      <c r="J3" s="12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>
      <c r="A4" s="3"/>
      <c r="B4" s="5" t="s">
        <v>87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74</v>
      </c>
      <c r="B8" s="175" t="s">
        <v>75</v>
      </c>
      <c r="C8" s="175" t="s">
        <v>76</v>
      </c>
      <c r="D8" s="175" t="s">
        <v>77</v>
      </c>
      <c r="E8" s="175" t="s">
        <v>78</v>
      </c>
      <c r="F8" s="175" t="s">
        <v>79</v>
      </c>
      <c r="G8" s="175" t="s">
        <v>56</v>
      </c>
      <c r="H8" s="175" t="s">
        <v>57</v>
      </c>
      <c r="I8" s="175" t="s">
        <v>80</v>
      </c>
      <c r="J8" s="175"/>
      <c r="K8" s="175"/>
      <c r="L8" s="175"/>
      <c r="M8" s="175"/>
      <c r="N8" s="175"/>
      <c r="O8" s="175"/>
      <c r="P8" s="175" t="s">
        <v>81</v>
      </c>
      <c r="Q8" s="167"/>
      <c r="R8" s="167"/>
      <c r="S8" s="175" t="s">
        <v>82</v>
      </c>
      <c r="T8" s="168"/>
      <c r="U8" s="168"/>
      <c r="V8" s="175" t="s">
        <v>83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67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68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88</v>
      </c>
      <c r="C11" s="186" t="s">
        <v>89</v>
      </c>
      <c r="D11" s="180" t="s">
        <v>90</v>
      </c>
      <c r="E11" s="180" t="s">
        <v>91</v>
      </c>
      <c r="F11" s="181">
        <v>59.52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>
        <v>3.7559999999999996E-2</v>
      </c>
      <c r="Q11" s="189"/>
      <c r="R11" s="189">
        <v>3.7559999999999996E-2</v>
      </c>
      <c r="S11" s="187">
        <f>ROUND(F11*(P11),3)</f>
        <v>2.2360000000000002</v>
      </c>
      <c r="T11" s="184"/>
      <c r="U11" s="184"/>
      <c r="V11" s="188"/>
      <c r="Z11">
        <v>0</v>
      </c>
    </row>
    <row r="12" spans="1:26" ht="24.95" customHeight="1">
      <c r="A12" s="185">
        <v>2</v>
      </c>
      <c r="B12" s="180" t="s">
        <v>92</v>
      </c>
      <c r="C12" s="186" t="s">
        <v>93</v>
      </c>
      <c r="D12" s="180" t="s">
        <v>94</v>
      </c>
      <c r="E12" s="180" t="s">
        <v>95</v>
      </c>
      <c r="F12" s="181">
        <v>59.52</v>
      </c>
      <c r="G12" s="182">
        <v>0</v>
      </c>
      <c r="H12" s="182">
        <v>0</v>
      </c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8">
        <v>2.5000000000000001E-4</v>
      </c>
      <c r="Q12" s="189"/>
      <c r="R12" s="189">
        <v>2.5000000000000001E-4</v>
      </c>
      <c r="S12" s="187">
        <f>ROUND(F12*(P12),3)</f>
        <v>1.4999999999999999E-2</v>
      </c>
      <c r="T12" s="184"/>
      <c r="U12" s="184"/>
      <c r="V12" s="188"/>
      <c r="Z12">
        <v>0</v>
      </c>
    </row>
    <row r="13" spans="1:26" ht="24.95" customHeight="1">
      <c r="A13" s="185">
        <v>3</v>
      </c>
      <c r="B13" s="180" t="s">
        <v>92</v>
      </c>
      <c r="C13" s="186" t="s">
        <v>96</v>
      </c>
      <c r="D13" s="180" t="s">
        <v>97</v>
      </c>
      <c r="E13" s="180" t="s">
        <v>91</v>
      </c>
      <c r="F13" s="181">
        <v>59.52</v>
      </c>
      <c r="G13" s="182">
        <v>0</v>
      </c>
      <c r="H13" s="182">
        <v>0</v>
      </c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8">
        <v>2.8800000000000002E-3</v>
      </c>
      <c r="Q13" s="189"/>
      <c r="R13" s="189">
        <v>2.8800000000000002E-3</v>
      </c>
      <c r="S13" s="187">
        <f>ROUND(F13*(P13),3)</f>
        <v>0.17100000000000001</v>
      </c>
      <c r="T13" s="184"/>
      <c r="U13" s="184"/>
      <c r="V13" s="188"/>
      <c r="Z13">
        <v>0</v>
      </c>
    </row>
    <row r="14" spans="1:26" ht="24.95" customHeight="1">
      <c r="A14" s="185">
        <v>4</v>
      </c>
      <c r="B14" s="180" t="s">
        <v>88</v>
      </c>
      <c r="C14" s="186" t="s">
        <v>98</v>
      </c>
      <c r="D14" s="180" t="s">
        <v>99</v>
      </c>
      <c r="E14" s="180" t="s">
        <v>100</v>
      </c>
      <c r="F14" s="181">
        <v>247.62</v>
      </c>
      <c r="G14" s="182">
        <v>0</v>
      </c>
      <c r="H14" s="182">
        <v>0</v>
      </c>
      <c r="I14" s="182">
        <f>ROUND(F14*(G14+H14),2)</f>
        <v>0</v>
      </c>
      <c r="J14" s="180">
        <f>ROUND(F14*(N14),2)</f>
        <v>0</v>
      </c>
      <c r="K14" s="183">
        <f>ROUND(F14*(O14),2)</f>
        <v>0</v>
      </c>
      <c r="L14" s="183">
        <f>ROUND(F14*(G14),2)</f>
        <v>0</v>
      </c>
      <c r="M14" s="183">
        <f>ROUND(F14*(H14),2)</f>
        <v>0</v>
      </c>
      <c r="N14" s="183">
        <v>0</v>
      </c>
      <c r="O14" s="183"/>
      <c r="P14" s="188">
        <v>2.8E-3</v>
      </c>
      <c r="Q14" s="189"/>
      <c r="R14" s="189">
        <v>2.8E-3</v>
      </c>
      <c r="S14" s="187">
        <f>ROUND(F14*(P14),3)</f>
        <v>0.69299999999999995</v>
      </c>
      <c r="T14" s="184"/>
      <c r="U14" s="184"/>
      <c r="V14" s="188"/>
      <c r="Z14">
        <v>0</v>
      </c>
    </row>
    <row r="15" spans="1:26" ht="24.95" customHeight="1">
      <c r="A15" s="185">
        <v>5</v>
      </c>
      <c r="B15" s="180" t="s">
        <v>92</v>
      </c>
      <c r="C15" s="186" t="s">
        <v>101</v>
      </c>
      <c r="D15" s="180" t="s">
        <v>102</v>
      </c>
      <c r="E15" s="180" t="s">
        <v>100</v>
      </c>
      <c r="F15" s="181">
        <v>139.4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>
        <v>7.9900000000000006E-3</v>
      </c>
      <c r="Q15" s="189"/>
      <c r="R15" s="189">
        <v>7.9900000000000006E-3</v>
      </c>
      <c r="S15" s="187">
        <f>ROUND(F15*(P15),3)</f>
        <v>1.1140000000000001</v>
      </c>
      <c r="T15" s="184"/>
      <c r="U15" s="184"/>
      <c r="V15" s="188"/>
      <c r="Z15">
        <v>0</v>
      </c>
    </row>
    <row r="16" spans="1:26" ht="24.95" customHeight="1">
      <c r="A16" s="195">
        <v>6</v>
      </c>
      <c r="B16" s="190" t="s">
        <v>103</v>
      </c>
      <c r="C16" s="196" t="s">
        <v>104</v>
      </c>
      <c r="D16" s="190" t="s">
        <v>105</v>
      </c>
      <c r="E16" s="190" t="s">
        <v>100</v>
      </c>
      <c r="F16" s="191">
        <v>139.4</v>
      </c>
      <c r="G16" s="192">
        <v>0</v>
      </c>
      <c r="H16" s="192">
        <v>0</v>
      </c>
      <c r="I16" s="192">
        <f>ROUND(F16*(G16+H16),2)</f>
        <v>0</v>
      </c>
      <c r="J16" s="190">
        <f>ROUND(F16*(N16),2)</f>
        <v>0</v>
      </c>
      <c r="K16" s="193">
        <f>ROUND(F16*(O16),2)</f>
        <v>0</v>
      </c>
      <c r="L16" s="193">
        <f>ROUND(F16*(G16),2)</f>
        <v>0</v>
      </c>
      <c r="M16" s="193">
        <f>ROUND(F16*(H16),2)</f>
        <v>0</v>
      </c>
      <c r="N16" s="193">
        <v>0</v>
      </c>
      <c r="O16" s="193"/>
      <c r="P16" s="197"/>
      <c r="Q16" s="197"/>
      <c r="R16" s="197"/>
      <c r="S16" s="198">
        <f>ROUND(F16*(P16),3)</f>
        <v>0</v>
      </c>
      <c r="T16" s="194"/>
      <c r="U16" s="194"/>
      <c r="V16" s="199"/>
      <c r="Z16">
        <v>0</v>
      </c>
    </row>
    <row r="17" spans="1:26">
      <c r="A17" s="161"/>
      <c r="B17" s="161"/>
      <c r="C17" s="179">
        <v>6</v>
      </c>
      <c r="D17" s="179" t="s">
        <v>68</v>
      </c>
      <c r="E17" s="161"/>
      <c r="F17" s="178"/>
      <c r="G17" s="164">
        <f>ROUND((SUM(L10:L16))/1,2)</f>
        <v>0</v>
      </c>
      <c r="H17" s="164">
        <f>ROUND((SUM(M10:M16))/1,2)</f>
        <v>0</v>
      </c>
      <c r="I17" s="164">
        <f>ROUND((SUM(I10:I16))/1,2)</f>
        <v>0</v>
      </c>
      <c r="J17" s="161"/>
      <c r="K17" s="161"/>
      <c r="L17" s="161">
        <f>ROUND((SUM(L10:L16))/1,2)</f>
        <v>0</v>
      </c>
      <c r="M17" s="161">
        <f>ROUND((SUM(M10:M16))/1,2)</f>
        <v>0</v>
      </c>
      <c r="N17" s="161"/>
      <c r="O17" s="161"/>
      <c r="P17" s="200"/>
      <c r="Q17" s="161"/>
      <c r="R17" s="161"/>
      <c r="S17" s="200">
        <f>ROUND((SUM(S10:S16))/1,2)</f>
        <v>4.2300000000000004</v>
      </c>
      <c r="T17" s="158"/>
      <c r="U17" s="158"/>
      <c r="V17" s="2">
        <f>ROUND((SUM(V10:V16))/1,2)</f>
        <v>0</v>
      </c>
      <c r="W17" s="158"/>
      <c r="X17" s="158"/>
      <c r="Y17" s="158"/>
      <c r="Z17" s="158"/>
    </row>
    <row r="18" spans="1:26">
      <c r="A18" s="1"/>
      <c r="B18" s="1"/>
      <c r="C18" s="1"/>
      <c r="D18" s="1"/>
      <c r="E18" s="1"/>
      <c r="F18" s="174"/>
      <c r="G18" s="154"/>
      <c r="H18" s="154"/>
      <c r="I18" s="154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>
      <c r="A19" s="161"/>
      <c r="B19" s="161"/>
      <c r="C19" s="179">
        <v>9</v>
      </c>
      <c r="D19" s="179" t="s">
        <v>69</v>
      </c>
      <c r="E19" s="161"/>
      <c r="F19" s="178"/>
      <c r="G19" s="162"/>
      <c r="H19" s="162"/>
      <c r="I19" s="162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58"/>
      <c r="U19" s="158"/>
      <c r="V19" s="161"/>
      <c r="W19" s="158"/>
      <c r="X19" s="158"/>
      <c r="Y19" s="158"/>
      <c r="Z19" s="158"/>
    </row>
    <row r="20" spans="1:26" ht="24.95" customHeight="1">
      <c r="A20" s="185">
        <v>7</v>
      </c>
      <c r="B20" s="180" t="s">
        <v>92</v>
      </c>
      <c r="C20" s="186" t="s">
        <v>106</v>
      </c>
      <c r="D20" s="180" t="s">
        <v>107</v>
      </c>
      <c r="E20" s="180" t="s">
        <v>100</v>
      </c>
      <c r="F20" s="181">
        <v>247.62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8">
        <v>9.1350000000000003E-4</v>
      </c>
      <c r="Q20" s="189"/>
      <c r="R20" s="189">
        <v>9.1350000000000003E-4</v>
      </c>
      <c r="S20" s="187">
        <f>ROUND(F20*(P20),3)</f>
        <v>0.22600000000000001</v>
      </c>
      <c r="T20" s="184"/>
      <c r="U20" s="184"/>
      <c r="V20" s="188"/>
      <c r="Z20">
        <v>0</v>
      </c>
    </row>
    <row r="21" spans="1:26" ht="24.95" customHeight="1">
      <c r="A21" s="185">
        <v>8</v>
      </c>
      <c r="B21" s="180" t="s">
        <v>108</v>
      </c>
      <c r="C21" s="186" t="s">
        <v>109</v>
      </c>
      <c r="D21" s="180" t="s">
        <v>110</v>
      </c>
      <c r="E21" s="180" t="s">
        <v>111</v>
      </c>
      <c r="F21" s="181">
        <v>61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9"/>
      <c r="Q21" s="189"/>
      <c r="R21" s="189"/>
      <c r="S21" s="187">
        <f>ROUND(F21*(P21),3)</f>
        <v>0</v>
      </c>
      <c r="T21" s="184"/>
      <c r="U21" s="184"/>
      <c r="V21" s="188"/>
      <c r="Z21">
        <v>0</v>
      </c>
    </row>
    <row r="22" spans="1:26" ht="24.95" customHeight="1">
      <c r="A22" s="185">
        <v>9</v>
      </c>
      <c r="B22" s="180" t="s">
        <v>108</v>
      </c>
      <c r="C22" s="186" t="s">
        <v>112</v>
      </c>
      <c r="D22" s="180" t="s">
        <v>113</v>
      </c>
      <c r="E22" s="180" t="s">
        <v>111</v>
      </c>
      <c r="F22" s="181">
        <v>1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9"/>
      <c r="Q22" s="189"/>
      <c r="R22" s="189"/>
      <c r="S22" s="187">
        <f>ROUND(F22*(P22),3)</f>
        <v>0</v>
      </c>
      <c r="T22" s="184"/>
      <c r="U22" s="184"/>
      <c r="V22" s="188"/>
      <c r="Z22">
        <v>0</v>
      </c>
    </row>
    <row r="23" spans="1:26" ht="24.95" customHeight="1">
      <c r="A23" s="185">
        <v>10</v>
      </c>
      <c r="B23" s="180" t="s">
        <v>108</v>
      </c>
      <c r="C23" s="186" t="s">
        <v>114</v>
      </c>
      <c r="D23" s="180" t="s">
        <v>115</v>
      </c>
      <c r="E23" s="180" t="s">
        <v>91</v>
      </c>
      <c r="F23" s="181">
        <v>138.97</v>
      </c>
      <c r="G23" s="182">
        <v>0</v>
      </c>
      <c r="H23" s="182">
        <v>0</v>
      </c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9"/>
      <c r="Q23" s="189"/>
      <c r="R23" s="189"/>
      <c r="S23" s="187">
        <f>ROUND(F23*(P23),3)</f>
        <v>0</v>
      </c>
      <c r="T23" s="184"/>
      <c r="U23" s="184"/>
      <c r="V23" s="188"/>
      <c r="Z23">
        <v>0</v>
      </c>
    </row>
    <row r="24" spans="1:26" ht="24.95" customHeight="1">
      <c r="A24" s="185">
        <v>11</v>
      </c>
      <c r="B24" s="180" t="s">
        <v>108</v>
      </c>
      <c r="C24" s="186" t="s">
        <v>116</v>
      </c>
      <c r="D24" s="180" t="s">
        <v>117</v>
      </c>
      <c r="E24" s="180" t="s">
        <v>118</v>
      </c>
      <c r="F24" s="181">
        <v>5.9850000000000003</v>
      </c>
      <c r="G24" s="182">
        <v>0</v>
      </c>
      <c r="H24" s="182">
        <v>0</v>
      </c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9"/>
      <c r="Q24" s="189"/>
      <c r="R24" s="189"/>
      <c r="S24" s="187">
        <f>ROUND(F24*(P24),3)</f>
        <v>0</v>
      </c>
      <c r="T24" s="184"/>
      <c r="U24" s="184"/>
      <c r="V24" s="188"/>
      <c r="Z24">
        <v>0</v>
      </c>
    </row>
    <row r="25" spans="1:26" ht="24.95" customHeight="1">
      <c r="A25" s="185">
        <v>12</v>
      </c>
      <c r="B25" s="180" t="s">
        <v>108</v>
      </c>
      <c r="C25" s="186" t="s">
        <v>119</v>
      </c>
      <c r="D25" s="180" t="s">
        <v>120</v>
      </c>
      <c r="E25" s="180" t="s">
        <v>118</v>
      </c>
      <c r="F25" s="181">
        <v>5.9850000000000003</v>
      </c>
      <c r="G25" s="182">
        <v>0</v>
      </c>
      <c r="H25" s="182">
        <v>0</v>
      </c>
      <c r="I25" s="182">
        <f>ROUND(F25*(G25+H25),2)</f>
        <v>0</v>
      </c>
      <c r="J25" s="180">
        <f>ROUND(F25*(N25),2)</f>
        <v>0</v>
      </c>
      <c r="K25" s="183">
        <f>ROUND(F25*(O25),2)</f>
        <v>0</v>
      </c>
      <c r="L25" s="183">
        <f>ROUND(F25*(G25),2)</f>
        <v>0</v>
      </c>
      <c r="M25" s="183">
        <f>ROUND(F25*(H25),2)</f>
        <v>0</v>
      </c>
      <c r="N25" s="183">
        <v>0</v>
      </c>
      <c r="O25" s="183"/>
      <c r="P25" s="189"/>
      <c r="Q25" s="189"/>
      <c r="R25" s="189"/>
      <c r="S25" s="187">
        <f>ROUND(F25*(P25),3)</f>
        <v>0</v>
      </c>
      <c r="T25" s="184"/>
      <c r="U25" s="184"/>
      <c r="V25" s="188"/>
      <c r="Z25">
        <v>0</v>
      </c>
    </row>
    <row r="26" spans="1:26" ht="24.95" customHeight="1">
      <c r="A26" s="185">
        <v>13</v>
      </c>
      <c r="B26" s="180" t="s">
        <v>108</v>
      </c>
      <c r="C26" s="186" t="s">
        <v>121</v>
      </c>
      <c r="D26" s="180" t="s">
        <v>122</v>
      </c>
      <c r="E26" s="180" t="s">
        <v>118</v>
      </c>
      <c r="F26" s="181">
        <v>5.9850000000000003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9"/>
      <c r="Q26" s="189"/>
      <c r="R26" s="189"/>
      <c r="S26" s="187">
        <f>ROUND(F26*(P26),3)</f>
        <v>0</v>
      </c>
      <c r="T26" s="184"/>
      <c r="U26" s="184"/>
      <c r="V26" s="188"/>
      <c r="Z26">
        <v>0</v>
      </c>
    </row>
    <row r="27" spans="1:26" ht="24.95" customHeight="1">
      <c r="A27" s="185">
        <v>14</v>
      </c>
      <c r="B27" s="180" t="s">
        <v>108</v>
      </c>
      <c r="C27" s="186" t="s">
        <v>123</v>
      </c>
      <c r="D27" s="180" t="s">
        <v>124</v>
      </c>
      <c r="E27" s="180" t="s">
        <v>118</v>
      </c>
      <c r="F27" s="181">
        <v>5.9850000000000003</v>
      </c>
      <c r="G27" s="182">
        <v>0</v>
      </c>
      <c r="H27" s="182">
        <v>0</v>
      </c>
      <c r="I27" s="182">
        <f>ROUND(F27*(G27+H27),2)</f>
        <v>0</v>
      </c>
      <c r="J27" s="180">
        <f>ROUND(F27*(N27),2)</f>
        <v>0</v>
      </c>
      <c r="K27" s="183">
        <f>ROUND(F27*(O27),2)</f>
        <v>0</v>
      </c>
      <c r="L27" s="183">
        <f>ROUND(F27*(G27),2)</f>
        <v>0</v>
      </c>
      <c r="M27" s="183">
        <f>ROUND(F27*(H27),2)</f>
        <v>0</v>
      </c>
      <c r="N27" s="183">
        <v>0</v>
      </c>
      <c r="O27" s="183"/>
      <c r="P27" s="189"/>
      <c r="Q27" s="189"/>
      <c r="R27" s="189"/>
      <c r="S27" s="187">
        <f>ROUND(F27*(P27),3)</f>
        <v>0</v>
      </c>
      <c r="T27" s="184"/>
      <c r="U27" s="184"/>
      <c r="V27" s="188"/>
      <c r="Z27">
        <v>0</v>
      </c>
    </row>
    <row r="28" spans="1:26" ht="24.95" customHeight="1">
      <c r="A28" s="185">
        <v>15</v>
      </c>
      <c r="B28" s="180" t="s">
        <v>108</v>
      </c>
      <c r="C28" s="186" t="s">
        <v>125</v>
      </c>
      <c r="D28" s="180" t="s">
        <v>126</v>
      </c>
      <c r="E28" s="180" t="s">
        <v>118</v>
      </c>
      <c r="F28" s="181">
        <v>47.88</v>
      </c>
      <c r="G28" s="182">
        <v>0</v>
      </c>
      <c r="H28" s="182">
        <v>0</v>
      </c>
      <c r="I28" s="182">
        <f>ROUND(F28*(G28+H28),2)</f>
        <v>0</v>
      </c>
      <c r="J28" s="180">
        <f>ROUND(F28*(N28),2)</f>
        <v>0</v>
      </c>
      <c r="K28" s="183">
        <f>ROUND(F28*(O28),2)</f>
        <v>0</v>
      </c>
      <c r="L28" s="183">
        <f>ROUND(F28*(G28),2)</f>
        <v>0</v>
      </c>
      <c r="M28" s="183">
        <f>ROUND(F28*(H28),2)</f>
        <v>0</v>
      </c>
      <c r="N28" s="183">
        <v>0</v>
      </c>
      <c r="O28" s="183"/>
      <c r="P28" s="189"/>
      <c r="Q28" s="189"/>
      <c r="R28" s="189"/>
      <c r="S28" s="187">
        <f>ROUND(F28*(P28),3)</f>
        <v>0</v>
      </c>
      <c r="T28" s="184"/>
      <c r="U28" s="184"/>
      <c r="V28" s="188"/>
      <c r="Z28">
        <v>0</v>
      </c>
    </row>
    <row r="29" spans="1:26" ht="24.95" customHeight="1">
      <c r="A29" s="185">
        <v>16</v>
      </c>
      <c r="B29" s="180" t="s">
        <v>108</v>
      </c>
      <c r="C29" s="186" t="s">
        <v>127</v>
      </c>
      <c r="D29" s="180" t="s">
        <v>128</v>
      </c>
      <c r="E29" s="180" t="s">
        <v>118</v>
      </c>
      <c r="F29" s="181">
        <v>5.9850000000000003</v>
      </c>
      <c r="G29" s="182">
        <v>0</v>
      </c>
      <c r="H29" s="182">
        <v>0</v>
      </c>
      <c r="I29" s="182">
        <f>ROUND(F29*(G29+H29),2)</f>
        <v>0</v>
      </c>
      <c r="J29" s="180">
        <f>ROUND(F29*(N29),2)</f>
        <v>0</v>
      </c>
      <c r="K29" s="183">
        <f>ROUND(F29*(O29),2)</f>
        <v>0</v>
      </c>
      <c r="L29" s="183">
        <f>ROUND(F29*(G29),2)</f>
        <v>0</v>
      </c>
      <c r="M29" s="183">
        <f>ROUND(F29*(H29),2)</f>
        <v>0</v>
      </c>
      <c r="N29" s="183">
        <v>0</v>
      </c>
      <c r="O29" s="183"/>
      <c r="P29" s="189"/>
      <c r="Q29" s="189"/>
      <c r="R29" s="189"/>
      <c r="S29" s="187">
        <f>ROUND(F29*(P29),3)</f>
        <v>0</v>
      </c>
      <c r="T29" s="184"/>
      <c r="U29" s="184"/>
      <c r="V29" s="188"/>
      <c r="Z29">
        <v>0</v>
      </c>
    </row>
    <row r="30" spans="1:26">
      <c r="A30" s="161"/>
      <c r="B30" s="161"/>
      <c r="C30" s="179">
        <v>9</v>
      </c>
      <c r="D30" s="179" t="s">
        <v>69</v>
      </c>
      <c r="E30" s="161"/>
      <c r="F30" s="178"/>
      <c r="G30" s="164">
        <f>ROUND((SUM(L19:L29))/1,2)</f>
        <v>0</v>
      </c>
      <c r="H30" s="164">
        <f>ROUND((SUM(M19:M29))/1,2)</f>
        <v>0</v>
      </c>
      <c r="I30" s="164">
        <f>ROUND((SUM(I19:I29))/1,2)</f>
        <v>0</v>
      </c>
      <c r="J30" s="161"/>
      <c r="K30" s="161"/>
      <c r="L30" s="161">
        <f>ROUND((SUM(L19:L29))/1,2)</f>
        <v>0</v>
      </c>
      <c r="M30" s="161">
        <f>ROUND((SUM(M19:M29))/1,2)</f>
        <v>0</v>
      </c>
      <c r="N30" s="161"/>
      <c r="O30" s="161"/>
      <c r="P30" s="200"/>
      <c r="Q30" s="161"/>
      <c r="R30" s="161"/>
      <c r="S30" s="200">
        <f>ROUND((SUM(S19:S29))/1,2)</f>
        <v>0.23</v>
      </c>
      <c r="T30" s="158"/>
      <c r="U30" s="158"/>
      <c r="V30" s="2">
        <f>ROUND((SUM(V19:V29))/1,2)</f>
        <v>0</v>
      </c>
      <c r="W30" s="158"/>
      <c r="X30" s="158"/>
      <c r="Y30" s="158"/>
      <c r="Z30" s="158"/>
    </row>
    <row r="31" spans="1:26">
      <c r="A31" s="1"/>
      <c r="B31" s="1"/>
      <c r="C31" s="1"/>
      <c r="D31" s="1"/>
      <c r="E31" s="1"/>
      <c r="F31" s="174"/>
      <c r="G31" s="154"/>
      <c r="H31" s="154"/>
      <c r="I31" s="15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>
      <c r="A32" s="161"/>
      <c r="B32" s="161"/>
      <c r="C32" s="161"/>
      <c r="D32" s="2" t="s">
        <v>67</v>
      </c>
      <c r="E32" s="161"/>
      <c r="F32" s="178"/>
      <c r="G32" s="164">
        <f>ROUND((SUM(L9:L31))/2,2)</f>
        <v>0</v>
      </c>
      <c r="H32" s="164">
        <f>ROUND((SUM(M9:M31))/2,2)</f>
        <v>0</v>
      </c>
      <c r="I32" s="164">
        <f>ROUND((SUM(I9:I31))/2,2)</f>
        <v>0</v>
      </c>
      <c r="J32" s="162"/>
      <c r="K32" s="161"/>
      <c r="L32" s="162">
        <f>ROUND((SUM(L9:L31))/2,2)</f>
        <v>0</v>
      </c>
      <c r="M32" s="162">
        <f>ROUND((SUM(M9:M31))/2,2)</f>
        <v>0</v>
      </c>
      <c r="N32" s="161"/>
      <c r="O32" s="161"/>
      <c r="P32" s="200"/>
      <c r="Q32" s="161"/>
      <c r="R32" s="161"/>
      <c r="S32" s="200">
        <f>ROUND((SUM(S9:S31))/2,2)</f>
        <v>4.46</v>
      </c>
      <c r="T32" s="158"/>
      <c r="U32" s="158"/>
      <c r="V32" s="2">
        <f>ROUND((SUM(V9:V31))/2,2)</f>
        <v>0</v>
      </c>
    </row>
    <row r="33" spans="1:26">
      <c r="A33" s="1"/>
      <c r="B33" s="1"/>
      <c r="C33" s="1"/>
      <c r="D33" s="1"/>
      <c r="E33" s="1"/>
      <c r="F33" s="174"/>
      <c r="G33" s="154"/>
      <c r="H33" s="154"/>
      <c r="I33" s="154"/>
      <c r="J33" s="1"/>
      <c r="K33" s="1"/>
      <c r="L33" s="1"/>
      <c r="M33" s="1"/>
      <c r="N33" s="1"/>
      <c r="O33" s="1"/>
      <c r="P33" s="1"/>
      <c r="Q33" s="1"/>
      <c r="R33" s="1"/>
      <c r="S33" s="1"/>
      <c r="V33" s="1"/>
    </row>
    <row r="34" spans="1:26">
      <c r="A34" s="161"/>
      <c r="B34" s="161"/>
      <c r="C34" s="161"/>
      <c r="D34" s="2" t="s">
        <v>70</v>
      </c>
      <c r="E34" s="161"/>
      <c r="F34" s="178"/>
      <c r="G34" s="162"/>
      <c r="H34" s="162"/>
      <c r="I34" s="162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58"/>
      <c r="U34" s="158"/>
      <c r="V34" s="161"/>
      <c r="W34" s="158"/>
      <c r="X34" s="158"/>
      <c r="Y34" s="158"/>
      <c r="Z34" s="158"/>
    </row>
    <row r="35" spans="1:26">
      <c r="A35" s="161"/>
      <c r="B35" s="161"/>
      <c r="C35" s="179">
        <v>766</v>
      </c>
      <c r="D35" s="179" t="s">
        <v>71</v>
      </c>
      <c r="E35" s="161"/>
      <c r="F35" s="178"/>
      <c r="G35" s="162"/>
      <c r="H35" s="162"/>
      <c r="I35" s="162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58"/>
      <c r="U35" s="158"/>
      <c r="V35" s="161"/>
      <c r="W35" s="158"/>
      <c r="X35" s="158"/>
      <c r="Y35" s="158"/>
      <c r="Z35" s="158"/>
    </row>
    <row r="36" spans="1:26" ht="24.95" customHeight="1">
      <c r="A36" s="185">
        <v>17</v>
      </c>
      <c r="B36" s="180" t="s">
        <v>129</v>
      </c>
      <c r="C36" s="186" t="s">
        <v>130</v>
      </c>
      <c r="D36" s="180" t="s">
        <v>131</v>
      </c>
      <c r="E36" s="180" t="s">
        <v>100</v>
      </c>
      <c r="F36" s="181">
        <v>317.02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8">
        <v>1E-4</v>
      </c>
      <c r="Q36" s="189"/>
      <c r="R36" s="189">
        <v>1E-4</v>
      </c>
      <c r="S36" s="187">
        <f>ROUND(F36*(P36),3)</f>
        <v>3.2000000000000001E-2</v>
      </c>
      <c r="T36" s="184"/>
      <c r="U36" s="184"/>
      <c r="V36" s="188"/>
      <c r="Z36">
        <v>0</v>
      </c>
    </row>
    <row r="37" spans="1:26" ht="24.95" customHeight="1">
      <c r="A37" s="195">
        <v>18</v>
      </c>
      <c r="B37" s="190" t="s">
        <v>132</v>
      </c>
      <c r="C37" s="196" t="s">
        <v>206</v>
      </c>
      <c r="D37" s="190" t="s">
        <v>133</v>
      </c>
      <c r="E37" s="190" t="s">
        <v>111</v>
      </c>
      <c r="F37" s="191">
        <v>2</v>
      </c>
      <c r="G37" s="192">
        <v>0</v>
      </c>
      <c r="H37" s="192">
        <v>0</v>
      </c>
      <c r="I37" s="192">
        <f>ROUND(F37*(G37+H37),2)</f>
        <v>0</v>
      </c>
      <c r="J37" s="190">
        <f>ROUND(F37*(N37),2)</f>
        <v>0</v>
      </c>
      <c r="K37" s="193">
        <f>ROUND(F37*(O37),2)</f>
        <v>0</v>
      </c>
      <c r="L37" s="193">
        <f>ROUND(F37*(G37),2)</f>
        <v>0</v>
      </c>
      <c r="M37" s="193">
        <f>ROUND(F37*(H37),2)</f>
        <v>0</v>
      </c>
      <c r="N37" s="193">
        <v>0</v>
      </c>
      <c r="O37" s="193"/>
      <c r="P37" s="199">
        <v>6.966E-2</v>
      </c>
      <c r="Q37" s="197"/>
      <c r="R37" s="197">
        <v>6.966E-2</v>
      </c>
      <c r="S37" s="198">
        <f>ROUND(F37*(P37),3)</f>
        <v>0.13900000000000001</v>
      </c>
      <c r="T37" s="194"/>
      <c r="U37" s="194"/>
      <c r="V37" s="199"/>
      <c r="Z37">
        <v>0</v>
      </c>
    </row>
    <row r="38" spans="1:26" ht="24.95" customHeight="1">
      <c r="A38" s="185">
        <v>19</v>
      </c>
      <c r="B38" s="190" t="s">
        <v>132</v>
      </c>
      <c r="C38" s="196" t="s">
        <v>207</v>
      </c>
      <c r="D38" s="190" t="s">
        <v>134</v>
      </c>
      <c r="E38" s="190" t="s">
        <v>111</v>
      </c>
      <c r="F38" s="191">
        <v>2</v>
      </c>
      <c r="G38" s="192">
        <v>0</v>
      </c>
      <c r="H38" s="192">
        <v>0</v>
      </c>
      <c r="I38" s="192">
        <f>ROUND(F38*(G38+H38),2)</f>
        <v>0</v>
      </c>
      <c r="J38" s="190">
        <f>ROUND(F38*(N38),2)</f>
        <v>0</v>
      </c>
      <c r="K38" s="193">
        <f>ROUND(F38*(O38),2)</f>
        <v>0</v>
      </c>
      <c r="L38" s="193">
        <f>ROUND(F38*(G38),2)</f>
        <v>0</v>
      </c>
      <c r="M38" s="193">
        <f>ROUND(F38*(H38),2)</f>
        <v>0</v>
      </c>
      <c r="N38" s="193">
        <v>0</v>
      </c>
      <c r="O38" s="193"/>
      <c r="P38" s="199">
        <v>5.6800000000000003E-2</v>
      </c>
      <c r="Q38" s="197"/>
      <c r="R38" s="197">
        <v>5.6800000000000003E-2</v>
      </c>
      <c r="S38" s="198">
        <f>ROUND(F38*(P38),3)</f>
        <v>0.114</v>
      </c>
      <c r="T38" s="194"/>
      <c r="U38" s="194"/>
      <c r="V38" s="199"/>
      <c r="Z38">
        <v>0</v>
      </c>
    </row>
    <row r="39" spans="1:26" ht="24.95" customHeight="1">
      <c r="A39" s="195">
        <v>20</v>
      </c>
      <c r="B39" s="190" t="s">
        <v>132</v>
      </c>
      <c r="C39" s="196" t="s">
        <v>208</v>
      </c>
      <c r="D39" s="190" t="s">
        <v>135</v>
      </c>
      <c r="E39" s="190" t="s">
        <v>111</v>
      </c>
      <c r="F39" s="191">
        <v>11</v>
      </c>
      <c r="G39" s="192">
        <v>0</v>
      </c>
      <c r="H39" s="192">
        <v>0</v>
      </c>
      <c r="I39" s="192">
        <f>ROUND(F39*(G39+H39),2)</f>
        <v>0</v>
      </c>
      <c r="J39" s="190">
        <f>ROUND(F39*(N39),2)</f>
        <v>0</v>
      </c>
      <c r="K39" s="193">
        <f>ROUND(F39*(O39),2)</f>
        <v>0</v>
      </c>
      <c r="L39" s="193">
        <f>ROUND(F39*(G39),2)</f>
        <v>0</v>
      </c>
      <c r="M39" s="193">
        <f>ROUND(F39*(H39),2)</f>
        <v>0</v>
      </c>
      <c r="N39" s="193">
        <v>0</v>
      </c>
      <c r="O39" s="193"/>
      <c r="P39" s="199">
        <v>5.6800000000000003E-2</v>
      </c>
      <c r="Q39" s="197"/>
      <c r="R39" s="197">
        <v>5.6800000000000003E-2</v>
      </c>
      <c r="S39" s="198">
        <f>ROUND(F39*(P39),3)</f>
        <v>0.625</v>
      </c>
      <c r="T39" s="194"/>
      <c r="U39" s="194"/>
      <c r="V39" s="199"/>
      <c r="Z39">
        <v>0</v>
      </c>
    </row>
    <row r="40" spans="1:26" ht="24.95" customHeight="1">
      <c r="A40" s="185">
        <v>21</v>
      </c>
      <c r="B40" s="190" t="s">
        <v>132</v>
      </c>
      <c r="C40" s="196" t="s">
        <v>209</v>
      </c>
      <c r="D40" s="190" t="s">
        <v>136</v>
      </c>
      <c r="E40" s="190" t="s">
        <v>111</v>
      </c>
      <c r="F40" s="191">
        <v>11</v>
      </c>
      <c r="G40" s="192">
        <v>0</v>
      </c>
      <c r="H40" s="192">
        <v>0</v>
      </c>
      <c r="I40" s="192">
        <f>ROUND(F40*(G40+H40),2)</f>
        <v>0</v>
      </c>
      <c r="J40" s="190">
        <f>ROUND(F40*(N40),2)</f>
        <v>0</v>
      </c>
      <c r="K40" s="193">
        <f>ROUND(F40*(O40),2)</f>
        <v>0</v>
      </c>
      <c r="L40" s="193">
        <f>ROUND(F40*(G40),2)</f>
        <v>0</v>
      </c>
      <c r="M40" s="193">
        <f>ROUND(F40*(H40),2)</f>
        <v>0</v>
      </c>
      <c r="N40" s="193">
        <v>0</v>
      </c>
      <c r="O40" s="193"/>
      <c r="P40" s="199">
        <v>5.8599999999999999E-2</v>
      </c>
      <c r="Q40" s="197"/>
      <c r="R40" s="197">
        <v>5.8599999999999999E-2</v>
      </c>
      <c r="S40" s="198">
        <f>ROUND(F40*(P40),3)</f>
        <v>0.64500000000000002</v>
      </c>
      <c r="T40" s="194"/>
      <c r="U40" s="194"/>
      <c r="V40" s="199"/>
      <c r="Z40">
        <v>0</v>
      </c>
    </row>
    <row r="41" spans="1:26" ht="24.95" customHeight="1">
      <c r="A41" s="195">
        <v>22</v>
      </c>
      <c r="B41" s="190" t="s">
        <v>132</v>
      </c>
      <c r="C41" s="196" t="s">
        <v>210</v>
      </c>
      <c r="D41" s="190" t="s">
        <v>137</v>
      </c>
      <c r="E41" s="190" t="s">
        <v>111</v>
      </c>
      <c r="F41" s="191">
        <v>4</v>
      </c>
      <c r="G41" s="192">
        <v>0</v>
      </c>
      <c r="H41" s="192">
        <v>0</v>
      </c>
      <c r="I41" s="192">
        <f>ROUND(F41*(G41+H41),2)</f>
        <v>0</v>
      </c>
      <c r="J41" s="190">
        <f>ROUND(F41*(N41),2)</f>
        <v>0</v>
      </c>
      <c r="K41" s="193">
        <f>ROUND(F41*(O41),2)</f>
        <v>0</v>
      </c>
      <c r="L41" s="193">
        <f>ROUND(F41*(G41),2)</f>
        <v>0</v>
      </c>
      <c r="M41" s="193">
        <f>ROUND(F41*(H41),2)</f>
        <v>0</v>
      </c>
      <c r="N41" s="193">
        <v>0</v>
      </c>
      <c r="O41" s="193"/>
      <c r="P41" s="199">
        <v>6.2480000000000001E-2</v>
      </c>
      <c r="Q41" s="197"/>
      <c r="R41" s="197">
        <v>6.2480000000000001E-2</v>
      </c>
      <c r="S41" s="198">
        <f>ROUND(F41*(P41),3)</f>
        <v>0.25</v>
      </c>
      <c r="T41" s="194"/>
      <c r="U41" s="194"/>
      <c r="V41" s="199"/>
      <c r="Z41">
        <v>0</v>
      </c>
    </row>
    <row r="42" spans="1:26" ht="24.95" customHeight="1">
      <c r="A42" s="185">
        <v>23</v>
      </c>
      <c r="B42" s="190" t="s">
        <v>132</v>
      </c>
      <c r="C42" s="196" t="s">
        <v>211</v>
      </c>
      <c r="D42" s="190" t="s">
        <v>138</v>
      </c>
      <c r="E42" s="190" t="s">
        <v>111</v>
      </c>
      <c r="F42" s="191">
        <v>13</v>
      </c>
      <c r="G42" s="192">
        <v>0</v>
      </c>
      <c r="H42" s="192">
        <v>0</v>
      </c>
      <c r="I42" s="192">
        <f>ROUND(F42*(G42+H42),2)</f>
        <v>0</v>
      </c>
      <c r="J42" s="190">
        <f>ROUND(F42*(N42),2)</f>
        <v>0</v>
      </c>
      <c r="K42" s="193">
        <f>ROUND(F42*(O42),2)</f>
        <v>0</v>
      </c>
      <c r="L42" s="193">
        <f>ROUND(F42*(G42),2)</f>
        <v>0</v>
      </c>
      <c r="M42" s="193">
        <f>ROUND(F42*(H42),2)</f>
        <v>0</v>
      </c>
      <c r="N42" s="193">
        <v>0</v>
      </c>
      <c r="O42" s="193"/>
      <c r="P42" s="199">
        <v>6.1339999999999999E-2</v>
      </c>
      <c r="Q42" s="197"/>
      <c r="R42" s="197">
        <v>6.1339999999999999E-2</v>
      </c>
      <c r="S42" s="198">
        <f>ROUND(F42*(P42),3)</f>
        <v>0.79700000000000004</v>
      </c>
      <c r="T42" s="194"/>
      <c r="U42" s="194"/>
      <c r="V42" s="199"/>
      <c r="Z42">
        <v>0</v>
      </c>
    </row>
    <row r="43" spans="1:26" ht="24.95" customHeight="1">
      <c r="A43" s="195">
        <v>24</v>
      </c>
      <c r="B43" s="190" t="s">
        <v>132</v>
      </c>
      <c r="C43" s="196" t="s">
        <v>212</v>
      </c>
      <c r="D43" s="190" t="s">
        <v>139</v>
      </c>
      <c r="E43" s="190" t="s">
        <v>111</v>
      </c>
      <c r="F43" s="191">
        <v>2</v>
      </c>
      <c r="G43" s="192">
        <v>0</v>
      </c>
      <c r="H43" s="192">
        <v>0</v>
      </c>
      <c r="I43" s="192">
        <f>ROUND(F43*(G43+H43),2)</f>
        <v>0</v>
      </c>
      <c r="J43" s="190">
        <f>ROUND(F43*(N43),2)</f>
        <v>0</v>
      </c>
      <c r="K43" s="193">
        <f>ROUND(F43*(O43),2)</f>
        <v>0</v>
      </c>
      <c r="L43" s="193">
        <f>ROUND(F43*(G43),2)</f>
        <v>0</v>
      </c>
      <c r="M43" s="193">
        <f>ROUND(F43*(H43),2)</f>
        <v>0</v>
      </c>
      <c r="N43" s="193">
        <v>0</v>
      </c>
      <c r="O43" s="193"/>
      <c r="P43" s="199">
        <v>5.6800000000000003E-2</v>
      </c>
      <c r="Q43" s="197"/>
      <c r="R43" s="197">
        <v>5.6800000000000003E-2</v>
      </c>
      <c r="S43" s="198">
        <f>ROUND(F43*(P43),3)</f>
        <v>0.114</v>
      </c>
      <c r="T43" s="194"/>
      <c r="U43" s="194"/>
      <c r="V43" s="199"/>
      <c r="Z43">
        <v>0</v>
      </c>
    </row>
    <row r="44" spans="1:26" ht="24.95" customHeight="1">
      <c r="A44" s="185">
        <v>25</v>
      </c>
      <c r="B44" s="190" t="s">
        <v>132</v>
      </c>
      <c r="C44" s="196" t="s">
        <v>213</v>
      </c>
      <c r="D44" s="190" t="s">
        <v>140</v>
      </c>
      <c r="E44" s="190" t="s">
        <v>111</v>
      </c>
      <c r="F44" s="191">
        <v>2</v>
      </c>
      <c r="G44" s="192">
        <v>0</v>
      </c>
      <c r="H44" s="192">
        <v>0</v>
      </c>
      <c r="I44" s="192">
        <f>ROUND(F44*(G44+H44),2)</f>
        <v>0</v>
      </c>
      <c r="J44" s="190">
        <f>ROUND(F44*(N44),2)</f>
        <v>0</v>
      </c>
      <c r="K44" s="193">
        <f>ROUND(F44*(O44),2)</f>
        <v>0</v>
      </c>
      <c r="L44" s="193">
        <f>ROUND(F44*(G44),2)</f>
        <v>0</v>
      </c>
      <c r="M44" s="193">
        <f>ROUND(F44*(H44),2)</f>
        <v>0</v>
      </c>
      <c r="N44" s="193">
        <v>0</v>
      </c>
      <c r="O44" s="193"/>
      <c r="P44" s="199">
        <v>6.5119999999999997E-2</v>
      </c>
      <c r="Q44" s="197"/>
      <c r="R44" s="197">
        <v>6.5119999999999997E-2</v>
      </c>
      <c r="S44" s="198">
        <f>ROUND(F44*(P44),3)</f>
        <v>0.13</v>
      </c>
      <c r="T44" s="194"/>
      <c r="U44" s="194"/>
      <c r="V44" s="199"/>
      <c r="Z44">
        <v>0</v>
      </c>
    </row>
    <row r="45" spans="1:26" ht="24.95" customHeight="1">
      <c r="A45" s="195">
        <v>26</v>
      </c>
      <c r="B45" s="190" t="s">
        <v>132</v>
      </c>
      <c r="C45" s="196" t="s">
        <v>214</v>
      </c>
      <c r="D45" s="190" t="s">
        <v>141</v>
      </c>
      <c r="E45" s="190" t="s">
        <v>111</v>
      </c>
      <c r="F45" s="191">
        <v>3</v>
      </c>
      <c r="G45" s="192">
        <v>0</v>
      </c>
      <c r="H45" s="192">
        <v>0</v>
      </c>
      <c r="I45" s="192">
        <f>ROUND(F45*(G45+H45),2)</f>
        <v>0</v>
      </c>
      <c r="J45" s="190">
        <f>ROUND(F45*(N45),2)</f>
        <v>0</v>
      </c>
      <c r="K45" s="193">
        <f>ROUND(F45*(O45),2)</f>
        <v>0</v>
      </c>
      <c r="L45" s="193">
        <f>ROUND(F45*(G45),2)</f>
        <v>0</v>
      </c>
      <c r="M45" s="193">
        <f>ROUND(F45*(H45),2)</f>
        <v>0</v>
      </c>
      <c r="N45" s="193">
        <v>0</v>
      </c>
      <c r="O45" s="193"/>
      <c r="P45" s="199">
        <v>6.7830000000000001E-2</v>
      </c>
      <c r="Q45" s="197"/>
      <c r="R45" s="197">
        <v>6.7830000000000001E-2</v>
      </c>
      <c r="S45" s="198">
        <f>ROUND(F45*(P45),3)</f>
        <v>0.20300000000000001</v>
      </c>
      <c r="T45" s="194"/>
      <c r="U45" s="194"/>
      <c r="V45" s="199"/>
      <c r="Z45">
        <v>0</v>
      </c>
    </row>
    <row r="46" spans="1:26">
      <c r="A46" s="161"/>
      <c r="B46" s="161"/>
      <c r="C46" s="179">
        <v>766</v>
      </c>
      <c r="D46" s="179" t="s">
        <v>71</v>
      </c>
      <c r="E46" s="161"/>
      <c r="F46" s="178"/>
      <c r="G46" s="164">
        <f>ROUND((SUM(L35:L45))/1,2)</f>
        <v>0</v>
      </c>
      <c r="H46" s="164">
        <f>ROUND((SUM(M35:M45))/1,2)</f>
        <v>0</v>
      </c>
      <c r="I46" s="164">
        <f>ROUND((SUM(I35:I45))/1,2)</f>
        <v>0</v>
      </c>
      <c r="J46" s="161"/>
      <c r="K46" s="161"/>
      <c r="L46" s="161">
        <f>ROUND((SUM(L35:L45))/1,2)</f>
        <v>0</v>
      </c>
      <c r="M46" s="161">
        <f>ROUND((SUM(M35:M45))/1,2)</f>
        <v>0</v>
      </c>
      <c r="N46" s="161"/>
      <c r="O46" s="161"/>
      <c r="P46" s="200"/>
      <c r="Q46" s="161"/>
      <c r="R46" s="161"/>
      <c r="S46" s="200">
        <f>ROUND((SUM(S35:S45))/1,2)</f>
        <v>3.05</v>
      </c>
      <c r="T46" s="158"/>
      <c r="U46" s="158"/>
      <c r="V46" s="2">
        <f>ROUND((SUM(V35:V45))/1,2)</f>
        <v>0</v>
      </c>
      <c r="W46" s="158"/>
      <c r="X46" s="158"/>
      <c r="Y46" s="158"/>
      <c r="Z46" s="158"/>
    </row>
    <row r="47" spans="1:26">
      <c r="A47" s="1"/>
      <c r="B47" s="1"/>
      <c r="C47" s="1"/>
      <c r="D47" s="1"/>
      <c r="E47" s="1"/>
      <c r="F47" s="174"/>
      <c r="G47" s="154"/>
      <c r="H47" s="154"/>
      <c r="I47" s="154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>
      <c r="A48" s="161"/>
      <c r="B48" s="161"/>
      <c r="C48" s="179">
        <v>784</v>
      </c>
      <c r="D48" s="179" t="s">
        <v>72</v>
      </c>
      <c r="E48" s="161"/>
      <c r="F48" s="178"/>
      <c r="G48" s="162"/>
      <c r="H48" s="162"/>
      <c r="I48" s="162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58"/>
      <c r="U48" s="158"/>
      <c r="V48" s="161"/>
      <c r="W48" s="158"/>
      <c r="X48" s="158"/>
      <c r="Y48" s="158"/>
      <c r="Z48" s="158"/>
    </row>
    <row r="49" spans="1:26" ht="35.1" customHeight="1">
      <c r="A49" s="185">
        <v>27</v>
      </c>
      <c r="B49" s="180" t="s">
        <v>142</v>
      </c>
      <c r="C49" s="186" t="s">
        <v>143</v>
      </c>
      <c r="D49" s="180" t="s">
        <v>144</v>
      </c>
      <c r="E49" s="180" t="s">
        <v>91</v>
      </c>
      <c r="F49" s="181">
        <v>59.52</v>
      </c>
      <c r="G49" s="182">
        <v>0</v>
      </c>
      <c r="H49" s="182">
        <v>0</v>
      </c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8">
        <v>2.9E-4</v>
      </c>
      <c r="Q49" s="189"/>
      <c r="R49" s="189">
        <v>2.9E-4</v>
      </c>
      <c r="S49" s="187">
        <f>ROUND(F49*(P49),3)</f>
        <v>1.7000000000000001E-2</v>
      </c>
      <c r="T49" s="184"/>
      <c r="U49" s="184"/>
      <c r="V49" s="188"/>
      <c r="Z49">
        <v>0</v>
      </c>
    </row>
    <row r="50" spans="1:26" ht="24.95" customHeight="1">
      <c r="A50" s="185">
        <v>28</v>
      </c>
      <c r="B50" s="180" t="s">
        <v>142</v>
      </c>
      <c r="C50" s="186" t="s">
        <v>145</v>
      </c>
      <c r="D50" s="180" t="s">
        <v>146</v>
      </c>
      <c r="E50" s="180" t="s">
        <v>91</v>
      </c>
      <c r="F50" s="181">
        <v>100</v>
      </c>
      <c r="G50" s="182">
        <v>0</v>
      </c>
      <c r="H50" s="182">
        <v>0</v>
      </c>
      <c r="I50" s="182">
        <f>ROUND(F50*(G50+H50),2)</f>
        <v>0</v>
      </c>
      <c r="J50" s="180">
        <f>ROUND(F50*(N50),2)</f>
        <v>0</v>
      </c>
      <c r="K50" s="183">
        <f>ROUND(F50*(O50),2)</f>
        <v>0</v>
      </c>
      <c r="L50" s="183">
        <f>ROUND(F50*(G50),2)</f>
        <v>0</v>
      </c>
      <c r="M50" s="183">
        <f>ROUND(F50*(H50),2)</f>
        <v>0</v>
      </c>
      <c r="N50" s="183">
        <v>0</v>
      </c>
      <c r="O50" s="183"/>
      <c r="P50" s="188">
        <v>4.0000000000000003E-5</v>
      </c>
      <c r="Q50" s="189"/>
      <c r="R50" s="189">
        <v>4.0000000000000003E-5</v>
      </c>
      <c r="S50" s="187">
        <f>ROUND(F50*(P50),3)</f>
        <v>4.0000000000000001E-3</v>
      </c>
      <c r="T50" s="184"/>
      <c r="U50" s="184"/>
      <c r="V50" s="188"/>
      <c r="Z50">
        <v>0</v>
      </c>
    </row>
    <row r="51" spans="1:26">
      <c r="A51" s="161"/>
      <c r="B51" s="161"/>
      <c r="C51" s="179">
        <v>784</v>
      </c>
      <c r="D51" s="179" t="s">
        <v>72</v>
      </c>
      <c r="E51" s="161"/>
      <c r="F51" s="178"/>
      <c r="G51" s="164">
        <f>ROUND((SUM(L48:L50))/1,2)</f>
        <v>0</v>
      </c>
      <c r="H51" s="164">
        <f>ROUND((SUM(M48:M50))/1,2)</f>
        <v>0</v>
      </c>
      <c r="I51" s="164">
        <f>ROUND((SUM(I48:I50))/1,2)</f>
        <v>0</v>
      </c>
      <c r="J51" s="161"/>
      <c r="K51" s="161"/>
      <c r="L51" s="161">
        <f>ROUND((SUM(L48:L50))/1,2)</f>
        <v>0</v>
      </c>
      <c r="M51" s="161">
        <f>ROUND((SUM(M48:M50))/1,2)</f>
        <v>0</v>
      </c>
      <c r="N51" s="161"/>
      <c r="O51" s="161"/>
      <c r="P51" s="200"/>
      <c r="Q51" s="1"/>
      <c r="R51" s="1"/>
      <c r="S51" s="200">
        <f>ROUND((SUM(S48:S50))/1,2)</f>
        <v>0.02</v>
      </c>
      <c r="T51" s="201"/>
      <c r="U51" s="201"/>
      <c r="V51" s="2">
        <f>ROUND((SUM(V48:V50))/1,2)</f>
        <v>0</v>
      </c>
    </row>
    <row r="52" spans="1:26">
      <c r="A52" s="1"/>
      <c r="B52" s="1"/>
      <c r="C52" s="1"/>
      <c r="D52" s="1"/>
      <c r="E52" s="1"/>
      <c r="F52" s="174"/>
      <c r="G52" s="154"/>
      <c r="H52" s="154"/>
      <c r="I52" s="154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>
      <c r="A53" s="161"/>
      <c r="B53" s="161"/>
      <c r="C53" s="161"/>
      <c r="D53" s="2" t="s">
        <v>70</v>
      </c>
      <c r="E53" s="161"/>
      <c r="F53" s="178"/>
      <c r="G53" s="164">
        <f>ROUND((SUM(L34:L52))/2,2)</f>
        <v>0</v>
      </c>
      <c r="H53" s="164">
        <f>ROUND((SUM(M34:M52))/2,2)</f>
        <v>0</v>
      </c>
      <c r="I53" s="164">
        <f>ROUND((SUM(I34:I52))/2,2)</f>
        <v>0</v>
      </c>
      <c r="J53" s="161"/>
      <c r="K53" s="161"/>
      <c r="L53" s="161">
        <f>ROUND((SUM(L34:L52))/2,2)</f>
        <v>0</v>
      </c>
      <c r="M53" s="161">
        <f>ROUND((SUM(M34:M52))/2,2)</f>
        <v>0</v>
      </c>
      <c r="N53" s="161"/>
      <c r="O53" s="161"/>
      <c r="P53" s="200"/>
      <c r="Q53" s="1"/>
      <c r="R53" s="1"/>
      <c r="S53" s="200">
        <f>ROUND((SUM(S34:S52))/2,2)</f>
        <v>3.07</v>
      </c>
      <c r="V53" s="2">
        <f>ROUND((SUM(V34:V52))/2,2)</f>
        <v>0</v>
      </c>
    </row>
    <row r="54" spans="1:26">
      <c r="A54" s="202"/>
      <c r="B54" s="202"/>
      <c r="C54" s="202"/>
      <c r="D54" s="202" t="s">
        <v>73</v>
      </c>
      <c r="E54" s="202"/>
      <c r="F54" s="203"/>
      <c r="G54" s="204">
        <f>ROUND((SUM(L9:L53))/3,2)</f>
        <v>0</v>
      </c>
      <c r="H54" s="204">
        <f>ROUND((SUM(M9:M53))/3,2)</f>
        <v>0</v>
      </c>
      <c r="I54" s="204">
        <f>ROUND((SUM(I9:I53))/3,2)</f>
        <v>0</v>
      </c>
      <c r="J54" s="202"/>
      <c r="K54" s="202">
        <f>ROUND((SUM(K9:K53))/3,2)</f>
        <v>0</v>
      </c>
      <c r="L54" s="202">
        <f>ROUND((SUM(L9:L53))/3,2)</f>
        <v>0</v>
      </c>
      <c r="M54" s="202">
        <f>ROUND((SUM(M9:M53))/3,2)</f>
        <v>0</v>
      </c>
      <c r="N54" s="202"/>
      <c r="O54" s="202"/>
      <c r="P54" s="203"/>
      <c r="Q54" s="202"/>
      <c r="R54" s="202"/>
      <c r="S54" s="203">
        <f>ROUND((SUM(S9:S53))/3,2)</f>
        <v>7.53</v>
      </c>
      <c r="T54" s="205"/>
      <c r="U54" s="205"/>
      <c r="V54" s="202">
        <f>ROUND((SUM(V9:V53))/3,2)</f>
        <v>0</v>
      </c>
      <c r="Z54">
        <f>(SUM(Z9:Z53))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Zákazka Výmena okien v MŠ Šafárikova trieda Košice / Interiér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41"/>
  <sheetViews>
    <sheetView topLeftCell="A16" workbookViewId="0">
      <selection activeCell="H15" sqref="H15"/>
    </sheetView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147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25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25</v>
      </c>
      <c r="C11" s="20"/>
      <c r="D11" s="17"/>
      <c r="E11" s="17"/>
      <c r="F11" s="17"/>
      <c r="G11" s="42" t="s">
        <v>26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56</v>
      </c>
      <c r="E15" s="94" t="s">
        <v>57</v>
      </c>
      <c r="F15" s="108" t="s">
        <v>58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'Rekap 6793'!B13</f>
        <v>0</v>
      </c>
      <c r="E16" s="98">
        <f>'Rekap 6793'!C13</f>
        <v>0</v>
      </c>
      <c r="F16" s="109">
        <f>'Rekap 6793'!D13</f>
        <v>0</v>
      </c>
      <c r="G16" s="61">
        <v>6</v>
      </c>
      <c r="H16" s="118" t="s">
        <v>35</v>
      </c>
      <c r="I16" s="129"/>
      <c r="J16" s="121">
        <v>0</v>
      </c>
    </row>
    <row r="17" spans="1:26" ht="18" customHeight="1">
      <c r="A17" s="13"/>
      <c r="B17" s="68">
        <v>2</v>
      </c>
      <c r="C17" s="72" t="s">
        <v>29</v>
      </c>
      <c r="D17" s="78">
        <f>'Rekap 6793'!B18</f>
        <v>0</v>
      </c>
      <c r="E17" s="76">
        <f>'Rekap 6793'!C18</f>
        <v>0</v>
      </c>
      <c r="F17" s="81">
        <f>'Rekap 6793'!D18</f>
        <v>0</v>
      </c>
      <c r="G17" s="62">
        <v>7</v>
      </c>
      <c r="H17" s="119" t="s">
        <v>36</v>
      </c>
      <c r="I17" s="129"/>
      <c r="J17" s="122">
        <f>'SO 6793'!Z68</f>
        <v>0</v>
      </c>
    </row>
    <row r="18" spans="1:26" ht="18" customHeight="1">
      <c r="A18" s="13"/>
      <c r="B18" s="69">
        <v>3</v>
      </c>
      <c r="C18" s="73" t="s">
        <v>30</v>
      </c>
      <c r="D18" s="79"/>
      <c r="E18" s="77"/>
      <c r="F18" s="82"/>
      <c r="G18" s="62">
        <v>8</v>
      </c>
      <c r="H18" s="119" t="s">
        <v>37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31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26" ht="18" customHeight="1" thickTop="1">
      <c r="A21" s="13"/>
      <c r="B21" s="66" t="s">
        <v>45</v>
      </c>
      <c r="C21" s="70" t="s">
        <v>46</v>
      </c>
      <c r="D21" s="75"/>
      <c r="E21" s="19"/>
      <c r="F21" s="100"/>
      <c r="G21" s="66" t="s">
        <v>52</v>
      </c>
      <c r="H21" s="63" t="s">
        <v>46</v>
      </c>
      <c r="I21" s="28"/>
      <c r="J21" s="132"/>
    </row>
    <row r="22" spans="1:26" ht="18" customHeight="1">
      <c r="A22" s="13"/>
      <c r="B22" s="61">
        <v>11</v>
      </c>
      <c r="C22" s="64" t="s">
        <v>47</v>
      </c>
      <c r="D22" s="88"/>
      <c r="E22" s="90" t="s">
        <v>50</v>
      </c>
      <c r="F22" s="81">
        <f>((F16*U22*0)+(F17*V22*0)+(F18*W22*0))/100</f>
        <v>0</v>
      </c>
      <c r="G22" s="61">
        <v>16</v>
      </c>
      <c r="H22" s="118" t="s">
        <v>53</v>
      </c>
      <c r="I22" s="130" t="s">
        <v>50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48</v>
      </c>
      <c r="D23" s="67"/>
      <c r="E23" s="90" t="s">
        <v>51</v>
      </c>
      <c r="F23" s="82">
        <f>((F16*U23*0)+(F17*V23*0)+(F18*W23*0))/100</f>
        <v>0</v>
      </c>
      <c r="G23" s="62">
        <v>17</v>
      </c>
      <c r="H23" s="119" t="s">
        <v>54</v>
      </c>
      <c r="I23" s="130" t="s">
        <v>50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49</v>
      </c>
      <c r="D24" s="67"/>
      <c r="E24" s="90" t="s">
        <v>50</v>
      </c>
      <c r="F24" s="82">
        <f>((F16*U24*0)+(F17*V24*0)+(F18*W24*0))/100</f>
        <v>0</v>
      </c>
      <c r="G24" s="62">
        <v>18</v>
      </c>
      <c r="H24" s="119" t="s">
        <v>55</v>
      </c>
      <c r="I24" s="130" t="s">
        <v>51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61</v>
      </c>
      <c r="D27" s="136"/>
      <c r="E27" s="104"/>
      <c r="F27" s="29"/>
      <c r="G27" s="112" t="s">
        <v>38</v>
      </c>
      <c r="H27" s="106" t="s">
        <v>39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40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41</v>
      </c>
      <c r="I29" s="125">
        <f>J28-SUM('SO 6793'!K9:'SO 6793'!K67)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42</v>
      </c>
      <c r="I30" s="90">
        <f>SUM('SO 6793'!K9:'SO 6793'!K67)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43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44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59</v>
      </c>
      <c r="E33" s="87"/>
      <c r="F33" s="105"/>
      <c r="G33" s="114">
        <v>26</v>
      </c>
      <c r="H33" s="142" t="s">
        <v>60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22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>
      <c r="A2" s="148" t="s">
        <v>23</v>
      </c>
      <c r="B2" s="146"/>
      <c r="C2" s="146"/>
      <c r="D2" s="147"/>
      <c r="E2" s="149" t="s">
        <v>17</v>
      </c>
      <c r="F2" s="145"/>
    </row>
    <row r="3" spans="1:26" ht="20.100000000000001" customHeight="1">
      <c r="A3" s="148" t="s">
        <v>24</v>
      </c>
      <c r="B3" s="146"/>
      <c r="C3" s="146"/>
      <c r="D3" s="147"/>
      <c r="E3" s="149" t="s">
        <v>65</v>
      </c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147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66</v>
      </c>
      <c r="B8" s="144"/>
      <c r="C8" s="144"/>
      <c r="D8" s="144"/>
      <c r="E8" s="144"/>
      <c r="F8" s="144"/>
    </row>
    <row r="9" spans="1:26">
      <c r="A9" s="152" t="s">
        <v>62</v>
      </c>
      <c r="B9" s="152" t="s">
        <v>56</v>
      </c>
      <c r="C9" s="152" t="s">
        <v>57</v>
      </c>
      <c r="D9" s="152" t="s">
        <v>32</v>
      </c>
      <c r="E9" s="152" t="s">
        <v>63</v>
      </c>
      <c r="F9" s="152" t="s">
        <v>64</v>
      </c>
    </row>
    <row r="10" spans="1:26">
      <c r="A10" s="159" t="s">
        <v>67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68</v>
      </c>
      <c r="B11" s="162">
        <f>'SO 6793'!L19</f>
        <v>0</v>
      </c>
      <c r="C11" s="162">
        <f>'SO 6793'!M19</f>
        <v>0</v>
      </c>
      <c r="D11" s="162">
        <f>'SO 6793'!I19</f>
        <v>0</v>
      </c>
      <c r="E11" s="163">
        <f>'SO 6793'!S19</f>
        <v>4.38</v>
      </c>
      <c r="F11" s="163">
        <f>'SO 6793'!V19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69</v>
      </c>
      <c r="B12" s="162">
        <f>'SO 6793'!L33</f>
        <v>0</v>
      </c>
      <c r="C12" s="162">
        <f>'SO 6793'!M33</f>
        <v>0</v>
      </c>
      <c r="D12" s="162">
        <f>'SO 6793'!I33</f>
        <v>0</v>
      </c>
      <c r="E12" s="163">
        <f>'SO 6793'!S33</f>
        <v>0.25</v>
      </c>
      <c r="F12" s="163">
        <f>'SO 6793'!V33</f>
        <v>8.4600000000000009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2" t="s">
        <v>67</v>
      </c>
      <c r="B13" s="164">
        <f>'SO 6793'!L35</f>
        <v>0</v>
      </c>
      <c r="C13" s="164">
        <f>'SO 6793'!M35</f>
        <v>0</v>
      </c>
      <c r="D13" s="164">
        <f>'SO 6793'!I35</f>
        <v>0</v>
      </c>
      <c r="E13" s="165">
        <f>'SO 6793'!S35</f>
        <v>4.63</v>
      </c>
      <c r="F13" s="165">
        <f>'SO 6793'!V35</f>
        <v>8.4600000000000009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1"/>
      <c r="B14" s="154"/>
      <c r="C14" s="154"/>
      <c r="D14" s="154"/>
      <c r="E14" s="153"/>
      <c r="F14" s="153"/>
    </row>
    <row r="15" spans="1:26">
      <c r="A15" s="2" t="s">
        <v>70</v>
      </c>
      <c r="B15" s="164"/>
      <c r="C15" s="162"/>
      <c r="D15" s="162"/>
      <c r="E15" s="163"/>
      <c r="F15" s="163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>
      <c r="A16" s="161" t="s">
        <v>71</v>
      </c>
      <c r="B16" s="162">
        <f>'SO 6793'!L60</f>
        <v>0</v>
      </c>
      <c r="C16" s="162">
        <f>'SO 6793'!M60</f>
        <v>0</v>
      </c>
      <c r="D16" s="162">
        <f>'SO 6793'!I60</f>
        <v>0</v>
      </c>
      <c r="E16" s="163">
        <f>'SO 6793'!S60</f>
        <v>1.42</v>
      </c>
      <c r="F16" s="163">
        <f>'SO 6793'!V60</f>
        <v>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72</v>
      </c>
      <c r="B17" s="162">
        <f>'SO 6793'!L65</f>
        <v>0</v>
      </c>
      <c r="C17" s="162">
        <f>'SO 6793'!M65</f>
        <v>0</v>
      </c>
      <c r="D17" s="162">
        <f>'SO 6793'!I65</f>
        <v>0</v>
      </c>
      <c r="E17" s="163">
        <f>'SO 6793'!S65</f>
        <v>0.03</v>
      </c>
      <c r="F17" s="163">
        <f>'SO 6793'!V65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2" t="s">
        <v>70</v>
      </c>
      <c r="B18" s="164">
        <f>'SO 6793'!L67</f>
        <v>0</v>
      </c>
      <c r="C18" s="164">
        <f>'SO 6793'!M67</f>
        <v>0</v>
      </c>
      <c r="D18" s="164">
        <f>'SO 6793'!I67</f>
        <v>0</v>
      </c>
      <c r="E18" s="165">
        <f>'SO 6793'!S67</f>
        <v>1.45</v>
      </c>
      <c r="F18" s="165">
        <f>'SO 6793'!V67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"/>
      <c r="B19" s="154"/>
      <c r="C19" s="154"/>
      <c r="D19" s="154"/>
      <c r="E19" s="153"/>
      <c r="F19" s="153"/>
    </row>
    <row r="20" spans="1:26">
      <c r="A20" s="2" t="s">
        <v>73</v>
      </c>
      <c r="B20" s="164">
        <f>'SO 6793'!L68</f>
        <v>0</v>
      </c>
      <c r="C20" s="164">
        <f>'SO 6793'!M68</f>
        <v>0</v>
      </c>
      <c r="D20" s="164">
        <f>'SO 6793'!I68</f>
        <v>0</v>
      </c>
      <c r="E20" s="165">
        <f>'SO 6793'!S68</f>
        <v>6.08</v>
      </c>
      <c r="F20" s="165">
        <f>'SO 6793'!V68</f>
        <v>8.4600000000000009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1"/>
      <c r="B21" s="154"/>
      <c r="C21" s="154"/>
      <c r="D21" s="154"/>
      <c r="E21" s="153"/>
      <c r="F21" s="153"/>
    </row>
    <row r="22" spans="1:26">
      <c r="A22" s="1"/>
      <c r="B22" s="154"/>
      <c r="C22" s="154"/>
      <c r="D22" s="154"/>
      <c r="E22" s="153"/>
      <c r="F22" s="153"/>
    </row>
    <row r="23" spans="1:26">
      <c r="A23" s="1"/>
      <c r="B23" s="154"/>
      <c r="C23" s="154"/>
      <c r="D23" s="154"/>
      <c r="E23" s="153"/>
      <c r="F23" s="153"/>
    </row>
    <row r="24" spans="1:26">
      <c r="A24" s="1"/>
      <c r="B24" s="154"/>
      <c r="C24" s="154"/>
      <c r="D24" s="154"/>
      <c r="E24" s="153"/>
      <c r="F24" s="153"/>
    </row>
    <row r="25" spans="1:26">
      <c r="A25" s="1"/>
      <c r="B25" s="154"/>
      <c r="C25" s="154"/>
      <c r="D25" s="154"/>
      <c r="E25" s="153"/>
      <c r="F25" s="153"/>
    </row>
    <row r="26" spans="1:26">
      <c r="A26" s="1"/>
      <c r="B26" s="154"/>
      <c r="C26" s="154"/>
      <c r="D26" s="154"/>
      <c r="E26" s="153"/>
      <c r="F26" s="153"/>
    </row>
    <row r="27" spans="1:26">
      <c r="A27" s="1"/>
      <c r="B27" s="154"/>
      <c r="C27" s="154"/>
      <c r="D27" s="154"/>
      <c r="E27" s="153"/>
      <c r="F27" s="153"/>
    </row>
    <row r="28" spans="1:26">
      <c r="A28" s="1"/>
      <c r="B28" s="154"/>
      <c r="C28" s="154"/>
      <c r="D28" s="154"/>
      <c r="E28" s="153"/>
      <c r="F28" s="153"/>
    </row>
    <row r="29" spans="1:26">
      <c r="A29" s="1"/>
      <c r="B29" s="154"/>
      <c r="C29" s="154"/>
      <c r="D29" s="154"/>
      <c r="E29" s="153"/>
      <c r="F29" s="153"/>
    </row>
    <row r="30" spans="1:26">
      <c r="A30" s="1"/>
      <c r="B30" s="154"/>
      <c r="C30" s="154"/>
      <c r="D30" s="154"/>
      <c r="E30" s="153"/>
      <c r="F30" s="153"/>
    </row>
    <row r="31" spans="1:26">
      <c r="A31" s="1"/>
      <c r="B31" s="154"/>
      <c r="C31" s="154"/>
      <c r="D31" s="154"/>
      <c r="E31" s="153"/>
      <c r="F31" s="153"/>
    </row>
    <row r="32" spans="1:26">
      <c r="A32" s="1"/>
      <c r="B32" s="154"/>
      <c r="C32" s="154"/>
      <c r="D32" s="154"/>
      <c r="E32" s="153"/>
      <c r="F32" s="153"/>
    </row>
    <row r="33" spans="1:6">
      <c r="A33" s="1"/>
      <c r="B33" s="154"/>
      <c r="C33" s="154"/>
      <c r="D33" s="154"/>
      <c r="E33" s="153"/>
      <c r="F33" s="153"/>
    </row>
    <row r="34" spans="1:6">
      <c r="A34" s="1"/>
      <c r="B34" s="154"/>
      <c r="C34" s="154"/>
      <c r="D34" s="154"/>
      <c r="E34" s="153"/>
      <c r="F34" s="153"/>
    </row>
    <row r="35" spans="1:6">
      <c r="A35" s="1"/>
      <c r="B35" s="154"/>
      <c r="C35" s="154"/>
      <c r="D35" s="154"/>
      <c r="E35" s="153"/>
      <c r="F35" s="153"/>
    </row>
    <row r="36" spans="1:6">
      <c r="A36" s="1"/>
      <c r="B36" s="154"/>
      <c r="C36" s="154"/>
      <c r="D36" s="154"/>
      <c r="E36" s="153"/>
      <c r="F36" s="153"/>
    </row>
    <row r="37" spans="1:6">
      <c r="A37" s="1"/>
      <c r="B37" s="154"/>
      <c r="C37" s="154"/>
      <c r="D37" s="154"/>
      <c r="E37" s="153"/>
      <c r="F37" s="153"/>
    </row>
    <row r="38" spans="1:6">
      <c r="A38" s="1"/>
      <c r="B38" s="154"/>
      <c r="C38" s="154"/>
      <c r="D38" s="154"/>
      <c r="E38" s="153"/>
      <c r="F38" s="153"/>
    </row>
    <row r="39" spans="1:6">
      <c r="A39" s="1"/>
      <c r="B39" s="154"/>
      <c r="C39" s="154"/>
      <c r="D39" s="154"/>
      <c r="E39" s="153"/>
      <c r="F39" s="153"/>
    </row>
    <row r="40" spans="1:6">
      <c r="A40" s="1"/>
      <c r="B40" s="154"/>
      <c r="C40" s="154"/>
      <c r="D40" s="154"/>
      <c r="E40" s="153"/>
      <c r="F40" s="153"/>
    </row>
    <row r="41" spans="1:6">
      <c r="A41" s="1"/>
      <c r="B41" s="154"/>
      <c r="C41" s="154"/>
      <c r="D41" s="154"/>
      <c r="E41" s="153"/>
      <c r="F41" s="153"/>
    </row>
    <row r="42" spans="1:6">
      <c r="A42" s="1"/>
      <c r="B42" s="154"/>
      <c r="C42" s="154"/>
      <c r="D42" s="154"/>
      <c r="E42" s="153"/>
      <c r="F42" s="153"/>
    </row>
    <row r="43" spans="1:6">
      <c r="A43" s="1"/>
      <c r="B43" s="154"/>
      <c r="C43" s="154"/>
      <c r="D43" s="154"/>
      <c r="E43" s="153"/>
      <c r="F43" s="153"/>
    </row>
    <row r="44" spans="1:6">
      <c r="A44" s="1"/>
      <c r="B44" s="154"/>
      <c r="C44" s="154"/>
      <c r="D44" s="154"/>
      <c r="E44" s="153"/>
      <c r="F44" s="153"/>
    </row>
    <row r="45" spans="1:6">
      <c r="A45" s="1"/>
      <c r="B45" s="154"/>
      <c r="C45" s="154"/>
      <c r="D45" s="154"/>
      <c r="E45" s="153"/>
      <c r="F45" s="153"/>
    </row>
    <row r="46" spans="1:6">
      <c r="A46" s="1"/>
      <c r="B46" s="154"/>
      <c r="C46" s="154"/>
      <c r="D46" s="154"/>
      <c r="E46" s="153"/>
      <c r="F46" s="153"/>
    </row>
    <row r="47" spans="1:6">
      <c r="A47" s="1"/>
      <c r="B47" s="154"/>
      <c r="C47" s="154"/>
      <c r="D47" s="154"/>
      <c r="E47" s="153"/>
      <c r="F47" s="153"/>
    </row>
    <row r="48" spans="1:6">
      <c r="A48" s="1"/>
      <c r="B48" s="154"/>
      <c r="C48" s="154"/>
      <c r="D48" s="154"/>
      <c r="E48" s="153"/>
      <c r="F48" s="153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68"/>
  <sheetViews>
    <sheetView workbookViewId="0">
      <pane ySplit="8" topLeftCell="A18" activePane="bottomLeft" state="frozen"/>
      <selection pane="bottomLeft" activeCell="D40" sqref="D40"/>
    </sheetView>
  </sheetViews>
  <sheetFormatPr defaultColWidth="0" defaultRowHeight="1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22</v>
      </c>
      <c r="C1" s="169"/>
      <c r="D1" s="169"/>
      <c r="E1" s="169"/>
      <c r="F1" s="169"/>
      <c r="G1" s="169"/>
      <c r="H1" s="170"/>
      <c r="I1" s="172" t="s">
        <v>84</v>
      </c>
      <c r="J1" s="12"/>
      <c r="K1" s="3"/>
      <c r="L1" s="3"/>
      <c r="M1" s="3"/>
      <c r="N1" s="3"/>
      <c r="O1" s="3"/>
      <c r="P1" s="5" t="s">
        <v>85</v>
      </c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23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24</v>
      </c>
      <c r="C3" s="169"/>
      <c r="D3" s="169"/>
      <c r="E3" s="169"/>
      <c r="F3" s="169"/>
      <c r="G3" s="169"/>
      <c r="H3" s="170"/>
      <c r="I3" s="172" t="s">
        <v>86</v>
      </c>
      <c r="J3" s="12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>
      <c r="A4" s="3"/>
      <c r="B4" s="5" t="s">
        <v>87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74</v>
      </c>
      <c r="B8" s="175" t="s">
        <v>75</v>
      </c>
      <c r="C8" s="175" t="s">
        <v>76</v>
      </c>
      <c r="D8" s="175" t="s">
        <v>77</v>
      </c>
      <c r="E8" s="175" t="s">
        <v>78</v>
      </c>
      <c r="F8" s="175" t="s">
        <v>79</v>
      </c>
      <c r="G8" s="175" t="s">
        <v>56</v>
      </c>
      <c r="H8" s="175" t="s">
        <v>57</v>
      </c>
      <c r="I8" s="175" t="s">
        <v>80</v>
      </c>
      <c r="J8" s="175"/>
      <c r="K8" s="175"/>
      <c r="L8" s="175"/>
      <c r="M8" s="175"/>
      <c r="N8" s="175"/>
      <c r="O8" s="175"/>
      <c r="P8" s="175" t="s">
        <v>81</v>
      </c>
      <c r="Q8" s="167"/>
      <c r="R8" s="167"/>
      <c r="S8" s="175" t="s">
        <v>82</v>
      </c>
      <c r="T8" s="168"/>
      <c r="U8" s="168"/>
      <c r="V8" s="175" t="s">
        <v>83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67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6</v>
      </c>
      <c r="D10" s="179" t="s">
        <v>68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>
        <v>1</v>
      </c>
      <c r="B11" s="180" t="s">
        <v>88</v>
      </c>
      <c r="C11" s="186" t="s">
        <v>89</v>
      </c>
      <c r="D11" s="180" t="s">
        <v>90</v>
      </c>
      <c r="E11" s="180" t="s">
        <v>91</v>
      </c>
      <c r="F11" s="181">
        <v>71.06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>
        <v>3.7559999999999996E-2</v>
      </c>
      <c r="Q11" s="189"/>
      <c r="R11" s="189">
        <v>3.7559999999999996E-2</v>
      </c>
      <c r="S11" s="187">
        <f>ROUND(F11*(P11),3)</f>
        <v>2.669</v>
      </c>
      <c r="T11" s="184"/>
      <c r="U11" s="184"/>
      <c r="V11" s="188"/>
      <c r="Z11">
        <v>0</v>
      </c>
    </row>
    <row r="12" spans="1:26" ht="24.95" customHeight="1">
      <c r="A12" s="185">
        <v>2</v>
      </c>
      <c r="B12" s="180" t="s">
        <v>92</v>
      </c>
      <c r="C12" s="186" t="s">
        <v>93</v>
      </c>
      <c r="D12" s="180" t="s">
        <v>94</v>
      </c>
      <c r="E12" s="180" t="s">
        <v>95</v>
      </c>
      <c r="F12" s="181">
        <v>71.06</v>
      </c>
      <c r="G12" s="182">
        <v>0</v>
      </c>
      <c r="H12" s="182">
        <v>0</v>
      </c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8">
        <v>2.5000000000000001E-4</v>
      </c>
      <c r="Q12" s="189"/>
      <c r="R12" s="189">
        <v>2.5000000000000001E-4</v>
      </c>
      <c r="S12" s="187">
        <f>ROUND(F12*(P12),3)</f>
        <v>1.7999999999999999E-2</v>
      </c>
      <c r="T12" s="184"/>
      <c r="U12" s="184"/>
      <c r="V12" s="188"/>
      <c r="Z12">
        <v>0</v>
      </c>
    </row>
    <row r="13" spans="1:26" ht="24.95" customHeight="1">
      <c r="A13" s="185">
        <v>3</v>
      </c>
      <c r="B13" s="180" t="s">
        <v>92</v>
      </c>
      <c r="C13" s="186" t="s">
        <v>96</v>
      </c>
      <c r="D13" s="180" t="s">
        <v>97</v>
      </c>
      <c r="E13" s="180" t="s">
        <v>91</v>
      </c>
      <c r="F13" s="181">
        <v>71.06</v>
      </c>
      <c r="G13" s="182">
        <v>0</v>
      </c>
      <c r="H13" s="182">
        <v>0</v>
      </c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8">
        <v>2.8800000000000002E-3</v>
      </c>
      <c r="Q13" s="189"/>
      <c r="R13" s="189">
        <v>2.8800000000000002E-3</v>
      </c>
      <c r="S13" s="187">
        <f>ROUND(F13*(P13),3)</f>
        <v>0.20499999999999999</v>
      </c>
      <c r="T13" s="184"/>
      <c r="U13" s="184"/>
      <c r="V13" s="188"/>
      <c r="Z13">
        <v>0</v>
      </c>
    </row>
    <row r="14" spans="1:26" ht="24.95" customHeight="1">
      <c r="A14" s="185">
        <v>4</v>
      </c>
      <c r="B14" s="180" t="s">
        <v>88</v>
      </c>
      <c r="C14" s="186" t="s">
        <v>98</v>
      </c>
      <c r="D14" s="180" t="s">
        <v>99</v>
      </c>
      <c r="E14" s="180" t="s">
        <v>100</v>
      </c>
      <c r="F14" s="181">
        <v>277.58999999999997</v>
      </c>
      <c r="G14" s="182">
        <v>0</v>
      </c>
      <c r="H14" s="182">
        <v>0</v>
      </c>
      <c r="I14" s="182">
        <f>ROUND(F14*(G14+H14),2)</f>
        <v>0</v>
      </c>
      <c r="J14" s="180">
        <f>ROUND(F14*(N14),2)</f>
        <v>0</v>
      </c>
      <c r="K14" s="183">
        <f>ROUND(F14*(O14),2)</f>
        <v>0</v>
      </c>
      <c r="L14" s="183">
        <f>ROUND(F14*(G14),2)</f>
        <v>0</v>
      </c>
      <c r="M14" s="183">
        <f>ROUND(F14*(H14),2)</f>
        <v>0</v>
      </c>
      <c r="N14" s="183">
        <v>0</v>
      </c>
      <c r="O14" s="183"/>
      <c r="P14" s="188">
        <v>2.8E-3</v>
      </c>
      <c r="Q14" s="189"/>
      <c r="R14" s="189">
        <v>2.8E-3</v>
      </c>
      <c r="S14" s="187">
        <f>ROUND(F14*(P14),3)</f>
        <v>0.77700000000000002</v>
      </c>
      <c r="T14" s="184"/>
      <c r="U14" s="184"/>
      <c r="V14" s="188"/>
      <c r="Z14">
        <v>0</v>
      </c>
    </row>
    <row r="15" spans="1:26" ht="24.95" customHeight="1">
      <c r="A15" s="185">
        <v>5</v>
      </c>
      <c r="B15" s="180" t="s">
        <v>92</v>
      </c>
      <c r="C15" s="186" t="s">
        <v>101</v>
      </c>
      <c r="D15" s="180" t="s">
        <v>148</v>
      </c>
      <c r="E15" s="180" t="s">
        <v>100</v>
      </c>
      <c r="F15" s="181">
        <v>88.38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>
        <v>7.9900000000000006E-3</v>
      </c>
      <c r="Q15" s="189"/>
      <c r="R15" s="189">
        <v>7.9900000000000006E-3</v>
      </c>
      <c r="S15" s="187">
        <f>ROUND(F15*(P15),3)</f>
        <v>0.70599999999999996</v>
      </c>
      <c r="T15" s="184"/>
      <c r="U15" s="184"/>
      <c r="V15" s="188"/>
      <c r="Z15">
        <v>0</v>
      </c>
    </row>
    <row r="16" spans="1:26" ht="24.95" customHeight="1">
      <c r="A16" s="185">
        <v>6</v>
      </c>
      <c r="B16" s="190" t="s">
        <v>103</v>
      </c>
      <c r="C16" s="196" t="s">
        <v>104</v>
      </c>
      <c r="D16" s="190" t="s">
        <v>149</v>
      </c>
      <c r="E16" s="190" t="s">
        <v>100</v>
      </c>
      <c r="F16" s="191">
        <v>88.38</v>
      </c>
      <c r="G16" s="192">
        <v>0</v>
      </c>
      <c r="H16" s="192">
        <v>0</v>
      </c>
      <c r="I16" s="192">
        <f>ROUND(F16*(G16+H16),2)</f>
        <v>0</v>
      </c>
      <c r="J16" s="190">
        <f>ROUND(F16*(N16),2)</f>
        <v>0</v>
      </c>
      <c r="K16" s="193">
        <f>ROUND(F16*(O16),2)</f>
        <v>0</v>
      </c>
      <c r="L16" s="193">
        <f>ROUND(F16*(G16),2)</f>
        <v>0</v>
      </c>
      <c r="M16" s="193">
        <f>ROUND(F16*(H16),2)</f>
        <v>0</v>
      </c>
      <c r="N16" s="193">
        <v>0</v>
      </c>
      <c r="O16" s="193"/>
      <c r="P16" s="197"/>
      <c r="Q16" s="197"/>
      <c r="R16" s="197"/>
      <c r="S16" s="198">
        <f>ROUND(F16*(P16),3)</f>
        <v>0</v>
      </c>
      <c r="T16" s="194"/>
      <c r="U16" s="194"/>
      <c r="V16" s="199"/>
      <c r="Z16">
        <v>0</v>
      </c>
    </row>
    <row r="17" spans="1:26" ht="24.95" customHeight="1">
      <c r="A17" s="185">
        <v>7</v>
      </c>
      <c r="B17" s="180" t="s">
        <v>150</v>
      </c>
      <c r="C17" s="186" t="s">
        <v>151</v>
      </c>
      <c r="D17" s="180" t="s">
        <v>152</v>
      </c>
      <c r="E17" s="180" t="s">
        <v>153</v>
      </c>
      <c r="F17" s="181">
        <v>88.38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9"/>
      <c r="Q17" s="189"/>
      <c r="R17" s="189"/>
      <c r="S17" s="187">
        <f>ROUND(F17*(P17),3)</f>
        <v>0</v>
      </c>
      <c r="T17" s="184"/>
      <c r="U17" s="184"/>
      <c r="V17" s="188"/>
      <c r="Z17">
        <v>0</v>
      </c>
    </row>
    <row r="18" spans="1:26" ht="24.95" customHeight="1">
      <c r="A18" s="195">
        <v>8</v>
      </c>
      <c r="B18" s="190" t="s">
        <v>103</v>
      </c>
      <c r="C18" s="196" t="s">
        <v>154</v>
      </c>
      <c r="D18" s="190" t="s">
        <v>155</v>
      </c>
      <c r="E18" s="190" t="s">
        <v>100</v>
      </c>
      <c r="F18" s="191">
        <v>88.38</v>
      </c>
      <c r="G18" s="192">
        <v>0</v>
      </c>
      <c r="H18" s="192">
        <v>0</v>
      </c>
      <c r="I18" s="192">
        <f>ROUND(F18*(G18+H18),2)</f>
        <v>0</v>
      </c>
      <c r="J18" s="190">
        <f>ROUND(F18*(N18),2)</f>
        <v>0</v>
      </c>
      <c r="K18" s="193">
        <f>ROUND(F18*(O18),2)</f>
        <v>0</v>
      </c>
      <c r="L18" s="193">
        <f>ROUND(F18*(G18),2)</f>
        <v>0</v>
      </c>
      <c r="M18" s="193">
        <f>ROUND(F18*(H18),2)</f>
        <v>0</v>
      </c>
      <c r="N18" s="193">
        <v>0</v>
      </c>
      <c r="O18" s="193"/>
      <c r="P18" s="197"/>
      <c r="Q18" s="197"/>
      <c r="R18" s="197"/>
      <c r="S18" s="198">
        <f>ROUND(F18*(P18),3)</f>
        <v>0</v>
      </c>
      <c r="T18" s="194"/>
      <c r="U18" s="194"/>
      <c r="V18" s="199"/>
      <c r="Z18">
        <v>0</v>
      </c>
    </row>
    <row r="19" spans="1:26">
      <c r="A19" s="161"/>
      <c r="B19" s="161"/>
      <c r="C19" s="179">
        <v>6</v>
      </c>
      <c r="D19" s="179" t="s">
        <v>68</v>
      </c>
      <c r="E19" s="161"/>
      <c r="F19" s="178"/>
      <c r="G19" s="164">
        <f>ROUND((SUM(L10:L18))/1,2)</f>
        <v>0</v>
      </c>
      <c r="H19" s="164">
        <f>ROUND((SUM(M10:M18))/1,2)</f>
        <v>0</v>
      </c>
      <c r="I19" s="164">
        <f>ROUND((SUM(I10:I18))/1,2)</f>
        <v>0</v>
      </c>
      <c r="J19" s="161"/>
      <c r="K19" s="161"/>
      <c r="L19" s="161">
        <f>ROUND((SUM(L10:L18))/1,2)</f>
        <v>0</v>
      </c>
      <c r="M19" s="161">
        <f>ROUND((SUM(M10:M18))/1,2)</f>
        <v>0</v>
      </c>
      <c r="N19" s="161"/>
      <c r="O19" s="161"/>
      <c r="P19" s="200"/>
      <c r="Q19" s="161"/>
      <c r="R19" s="161"/>
      <c r="S19" s="200">
        <f>ROUND((SUM(S10:S18))/1,2)</f>
        <v>4.38</v>
      </c>
      <c r="T19" s="158"/>
      <c r="U19" s="158"/>
      <c r="V19" s="2">
        <f>ROUND((SUM(V10:V18))/1,2)</f>
        <v>0</v>
      </c>
      <c r="W19" s="158"/>
      <c r="X19" s="158"/>
      <c r="Y19" s="158"/>
      <c r="Z19" s="158"/>
    </row>
    <row r="20" spans="1:26">
      <c r="A20" s="1"/>
      <c r="B20" s="1"/>
      <c r="C20" s="1"/>
      <c r="D20" s="1"/>
      <c r="E20" s="1"/>
      <c r="F20" s="174"/>
      <c r="G20" s="154"/>
      <c r="H20" s="154"/>
      <c r="I20" s="15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>
      <c r="A21" s="161"/>
      <c r="B21" s="161"/>
      <c r="C21" s="179">
        <v>9</v>
      </c>
      <c r="D21" s="179" t="s">
        <v>69</v>
      </c>
      <c r="E21" s="161"/>
      <c r="F21" s="178"/>
      <c r="G21" s="162"/>
      <c r="H21" s="162"/>
      <c r="I21" s="162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58"/>
      <c r="U21" s="158"/>
      <c r="V21" s="161"/>
      <c r="W21" s="158"/>
      <c r="X21" s="158"/>
      <c r="Y21" s="158"/>
      <c r="Z21" s="158"/>
    </row>
    <row r="22" spans="1:26" ht="24.95" customHeight="1">
      <c r="A22" s="185">
        <v>9</v>
      </c>
      <c r="B22" s="180" t="s">
        <v>92</v>
      </c>
      <c r="C22" s="186" t="s">
        <v>106</v>
      </c>
      <c r="D22" s="180" t="s">
        <v>107</v>
      </c>
      <c r="E22" s="180" t="s">
        <v>100</v>
      </c>
      <c r="F22" s="181">
        <v>277.58999999999997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8">
        <v>9.1350000000000003E-4</v>
      </c>
      <c r="Q22" s="189"/>
      <c r="R22" s="189">
        <v>9.1350000000000003E-4</v>
      </c>
      <c r="S22" s="187">
        <f>ROUND(F22*(P22),3)</f>
        <v>0.254</v>
      </c>
      <c r="T22" s="184"/>
      <c r="U22" s="184"/>
      <c r="V22" s="188"/>
      <c r="Z22">
        <v>0</v>
      </c>
    </row>
    <row r="23" spans="1:26" ht="24.95" customHeight="1">
      <c r="A23" s="185">
        <v>10</v>
      </c>
      <c r="B23" s="180" t="s">
        <v>108</v>
      </c>
      <c r="C23" s="186" t="s">
        <v>156</v>
      </c>
      <c r="D23" s="180" t="s">
        <v>157</v>
      </c>
      <c r="E23" s="180" t="s">
        <v>111</v>
      </c>
      <c r="F23" s="181">
        <v>124</v>
      </c>
      <c r="G23" s="182">
        <v>0</v>
      </c>
      <c r="H23" s="182">
        <v>0</v>
      </c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9"/>
      <c r="Q23" s="189"/>
      <c r="R23" s="189"/>
      <c r="S23" s="187">
        <f>ROUND(F23*(P23),3)</f>
        <v>0</v>
      </c>
      <c r="T23" s="184"/>
      <c r="U23" s="184"/>
      <c r="V23" s="188"/>
      <c r="Z23">
        <v>0</v>
      </c>
    </row>
    <row r="24" spans="1:26" ht="24.95" customHeight="1">
      <c r="A24" s="185">
        <v>11</v>
      </c>
      <c r="B24" s="180" t="s">
        <v>108</v>
      </c>
      <c r="C24" s="186" t="s">
        <v>158</v>
      </c>
      <c r="D24" s="180" t="s">
        <v>159</v>
      </c>
      <c r="E24" s="180" t="s">
        <v>111</v>
      </c>
      <c r="F24" s="181">
        <v>19</v>
      </c>
      <c r="G24" s="182">
        <v>0</v>
      </c>
      <c r="H24" s="182">
        <v>0</v>
      </c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9"/>
      <c r="Q24" s="189"/>
      <c r="R24" s="189"/>
      <c r="S24" s="187">
        <f>ROUND(F24*(P24),3)</f>
        <v>0</v>
      </c>
      <c r="T24" s="184"/>
      <c r="U24" s="184"/>
      <c r="V24" s="188"/>
      <c r="Z24">
        <v>0</v>
      </c>
    </row>
    <row r="25" spans="1:26" ht="24.95" customHeight="1">
      <c r="A25" s="185">
        <v>12</v>
      </c>
      <c r="B25" s="180" t="s">
        <v>108</v>
      </c>
      <c r="C25" s="186" t="s">
        <v>160</v>
      </c>
      <c r="D25" s="180" t="s">
        <v>161</v>
      </c>
      <c r="E25" s="180" t="s">
        <v>91</v>
      </c>
      <c r="F25" s="181">
        <v>149.31</v>
      </c>
      <c r="G25" s="182">
        <v>0</v>
      </c>
      <c r="H25" s="182">
        <v>0</v>
      </c>
      <c r="I25" s="182">
        <f>ROUND(F25*(G25+H25),2)</f>
        <v>0</v>
      </c>
      <c r="J25" s="180">
        <f>ROUND(F25*(N25),2)</f>
        <v>0</v>
      </c>
      <c r="K25" s="183">
        <f>ROUND(F25*(O25),2)</f>
        <v>0</v>
      </c>
      <c r="L25" s="183">
        <f>ROUND(F25*(G25),2)</f>
        <v>0</v>
      </c>
      <c r="M25" s="183">
        <f>ROUND(F25*(H25),2)</f>
        <v>0</v>
      </c>
      <c r="N25" s="183">
        <v>0</v>
      </c>
      <c r="O25" s="183"/>
      <c r="P25" s="189"/>
      <c r="Q25" s="189"/>
      <c r="R25" s="189"/>
      <c r="S25" s="187">
        <f>ROUND(F25*(P25),3)</f>
        <v>0</v>
      </c>
      <c r="T25" s="184"/>
      <c r="U25" s="184"/>
      <c r="V25" s="188">
        <f>ROUND(F25*(X25),3)</f>
        <v>5.375</v>
      </c>
      <c r="X25">
        <v>3.5999999999999997E-2</v>
      </c>
      <c r="Z25">
        <v>0</v>
      </c>
    </row>
    <row r="26" spans="1:26" ht="24.95" customHeight="1">
      <c r="A26" s="185">
        <v>13</v>
      </c>
      <c r="B26" s="180" t="s">
        <v>108</v>
      </c>
      <c r="C26" s="186" t="s">
        <v>162</v>
      </c>
      <c r="D26" s="180" t="s">
        <v>163</v>
      </c>
      <c r="E26" s="180" t="s">
        <v>91</v>
      </c>
      <c r="F26" s="181">
        <v>37.57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9"/>
      <c r="Q26" s="189"/>
      <c r="R26" s="189"/>
      <c r="S26" s="187">
        <f>ROUND(F26*(P26),3)</f>
        <v>0</v>
      </c>
      <c r="T26" s="184"/>
      <c r="U26" s="184"/>
      <c r="V26" s="188">
        <f>ROUND(F26*(X26),3)</f>
        <v>3.081</v>
      </c>
      <c r="X26">
        <v>8.2000000000000003E-2</v>
      </c>
      <c r="Z26">
        <v>0</v>
      </c>
    </row>
    <row r="27" spans="1:26" ht="24.95" customHeight="1">
      <c r="A27" s="185">
        <v>14</v>
      </c>
      <c r="B27" s="180" t="s">
        <v>108</v>
      </c>
      <c r="C27" s="186" t="s">
        <v>116</v>
      </c>
      <c r="D27" s="180" t="s">
        <v>117</v>
      </c>
      <c r="E27" s="180" t="s">
        <v>118</v>
      </c>
      <c r="F27" s="181">
        <v>9.5559999999999992</v>
      </c>
      <c r="G27" s="182">
        <v>0</v>
      </c>
      <c r="H27" s="182">
        <v>0</v>
      </c>
      <c r="I27" s="182">
        <f>ROUND(F27*(G27+H27),2)</f>
        <v>0</v>
      </c>
      <c r="J27" s="180">
        <f>ROUND(F27*(N27),2)</f>
        <v>0</v>
      </c>
      <c r="K27" s="183">
        <f>ROUND(F27*(O27),2)</f>
        <v>0</v>
      </c>
      <c r="L27" s="183">
        <f>ROUND(F27*(G27),2)</f>
        <v>0</v>
      </c>
      <c r="M27" s="183">
        <f>ROUND(F27*(H27),2)</f>
        <v>0</v>
      </c>
      <c r="N27" s="183">
        <v>0</v>
      </c>
      <c r="O27" s="183"/>
      <c r="P27" s="189"/>
      <c r="Q27" s="189"/>
      <c r="R27" s="189"/>
      <c r="S27" s="187">
        <f>ROUND(F27*(P27),3)</f>
        <v>0</v>
      </c>
      <c r="T27" s="184"/>
      <c r="U27" s="184"/>
      <c r="V27" s="188"/>
      <c r="Z27">
        <v>0</v>
      </c>
    </row>
    <row r="28" spans="1:26" ht="24.95" customHeight="1">
      <c r="A28" s="185">
        <v>15</v>
      </c>
      <c r="B28" s="180" t="s">
        <v>108</v>
      </c>
      <c r="C28" s="186" t="s">
        <v>119</v>
      </c>
      <c r="D28" s="180" t="s">
        <v>120</v>
      </c>
      <c r="E28" s="180" t="s">
        <v>118</v>
      </c>
      <c r="F28" s="181">
        <v>9.5559999999999992</v>
      </c>
      <c r="G28" s="182">
        <v>0</v>
      </c>
      <c r="H28" s="182">
        <v>0</v>
      </c>
      <c r="I28" s="182">
        <f>ROUND(F28*(G28+H28),2)</f>
        <v>0</v>
      </c>
      <c r="J28" s="180">
        <f>ROUND(F28*(N28),2)</f>
        <v>0</v>
      </c>
      <c r="K28" s="183">
        <f>ROUND(F28*(O28),2)</f>
        <v>0</v>
      </c>
      <c r="L28" s="183">
        <f>ROUND(F28*(G28),2)</f>
        <v>0</v>
      </c>
      <c r="M28" s="183">
        <f>ROUND(F28*(H28),2)</f>
        <v>0</v>
      </c>
      <c r="N28" s="183">
        <v>0</v>
      </c>
      <c r="O28" s="183"/>
      <c r="P28" s="189"/>
      <c r="Q28" s="189"/>
      <c r="R28" s="189"/>
      <c r="S28" s="187">
        <f>ROUND(F28*(P28),3)</f>
        <v>0</v>
      </c>
      <c r="T28" s="184"/>
      <c r="U28" s="184"/>
      <c r="V28" s="188"/>
      <c r="Z28">
        <v>0</v>
      </c>
    </row>
    <row r="29" spans="1:26" ht="24.95" customHeight="1">
      <c r="A29" s="185">
        <v>16</v>
      </c>
      <c r="B29" s="180" t="s">
        <v>108</v>
      </c>
      <c r="C29" s="186" t="s">
        <v>121</v>
      </c>
      <c r="D29" s="180" t="s">
        <v>122</v>
      </c>
      <c r="E29" s="180" t="s">
        <v>118</v>
      </c>
      <c r="F29" s="181">
        <v>9.5559999999999992</v>
      </c>
      <c r="G29" s="182">
        <v>0</v>
      </c>
      <c r="H29" s="182">
        <v>0</v>
      </c>
      <c r="I29" s="182">
        <f>ROUND(F29*(G29+H29),2)</f>
        <v>0</v>
      </c>
      <c r="J29" s="180">
        <f>ROUND(F29*(N29),2)</f>
        <v>0</v>
      </c>
      <c r="K29" s="183">
        <f>ROUND(F29*(O29),2)</f>
        <v>0</v>
      </c>
      <c r="L29" s="183">
        <f>ROUND(F29*(G29),2)</f>
        <v>0</v>
      </c>
      <c r="M29" s="183">
        <f>ROUND(F29*(H29),2)</f>
        <v>0</v>
      </c>
      <c r="N29" s="183">
        <v>0</v>
      </c>
      <c r="O29" s="183"/>
      <c r="P29" s="189"/>
      <c r="Q29" s="189"/>
      <c r="R29" s="189"/>
      <c r="S29" s="187">
        <f>ROUND(F29*(P29),3)</f>
        <v>0</v>
      </c>
      <c r="T29" s="184"/>
      <c r="U29" s="184"/>
      <c r="V29" s="188"/>
      <c r="Z29">
        <v>0</v>
      </c>
    </row>
    <row r="30" spans="1:26" ht="24.95" customHeight="1">
      <c r="A30" s="185">
        <v>17</v>
      </c>
      <c r="B30" s="180" t="s">
        <v>108</v>
      </c>
      <c r="C30" s="186" t="s">
        <v>123</v>
      </c>
      <c r="D30" s="180" t="s">
        <v>124</v>
      </c>
      <c r="E30" s="180" t="s">
        <v>118</v>
      </c>
      <c r="F30" s="181">
        <v>9.5559999999999992</v>
      </c>
      <c r="G30" s="182">
        <v>0</v>
      </c>
      <c r="H30" s="182">
        <v>0</v>
      </c>
      <c r="I30" s="182">
        <f>ROUND(F30*(G30+H30),2)</f>
        <v>0</v>
      </c>
      <c r="J30" s="180">
        <f>ROUND(F30*(N30),2)</f>
        <v>0</v>
      </c>
      <c r="K30" s="183">
        <f>ROUND(F30*(O30),2)</f>
        <v>0</v>
      </c>
      <c r="L30" s="183">
        <f>ROUND(F30*(G30),2)</f>
        <v>0</v>
      </c>
      <c r="M30" s="183">
        <f>ROUND(F30*(H30),2)</f>
        <v>0</v>
      </c>
      <c r="N30" s="183">
        <v>0</v>
      </c>
      <c r="O30" s="183"/>
      <c r="P30" s="189"/>
      <c r="Q30" s="189"/>
      <c r="R30" s="189"/>
      <c r="S30" s="187">
        <f>ROUND(F30*(P30),3)</f>
        <v>0</v>
      </c>
      <c r="T30" s="184"/>
      <c r="U30" s="184"/>
      <c r="V30" s="188"/>
      <c r="Z30">
        <v>0</v>
      </c>
    </row>
    <row r="31" spans="1:26" ht="24.95" customHeight="1">
      <c r="A31" s="185">
        <v>18</v>
      </c>
      <c r="B31" s="180" t="s">
        <v>108</v>
      </c>
      <c r="C31" s="186" t="s">
        <v>125</v>
      </c>
      <c r="D31" s="180" t="s">
        <v>126</v>
      </c>
      <c r="E31" s="180" t="s">
        <v>118</v>
      </c>
      <c r="F31" s="181">
        <v>76.447999999999993</v>
      </c>
      <c r="G31" s="182">
        <v>0</v>
      </c>
      <c r="H31" s="182">
        <v>0</v>
      </c>
      <c r="I31" s="182">
        <f>ROUND(F31*(G31+H31),2)</f>
        <v>0</v>
      </c>
      <c r="J31" s="180">
        <f>ROUND(F31*(N31),2)</f>
        <v>0</v>
      </c>
      <c r="K31" s="183">
        <f>ROUND(F31*(O31),2)</f>
        <v>0</v>
      </c>
      <c r="L31" s="183">
        <f>ROUND(F31*(G31),2)</f>
        <v>0</v>
      </c>
      <c r="M31" s="183">
        <f>ROUND(F31*(H31),2)</f>
        <v>0</v>
      </c>
      <c r="N31" s="183">
        <v>0</v>
      </c>
      <c r="O31" s="183"/>
      <c r="P31" s="189"/>
      <c r="Q31" s="189"/>
      <c r="R31" s="189"/>
      <c r="S31" s="187">
        <f>ROUND(F31*(P31),3)</f>
        <v>0</v>
      </c>
      <c r="T31" s="184"/>
      <c r="U31" s="184"/>
      <c r="V31" s="188"/>
      <c r="Z31">
        <v>0</v>
      </c>
    </row>
    <row r="32" spans="1:26" ht="24.95" customHeight="1">
      <c r="A32" s="185">
        <v>19</v>
      </c>
      <c r="B32" s="180" t="s">
        <v>108</v>
      </c>
      <c r="C32" s="186" t="s">
        <v>127</v>
      </c>
      <c r="D32" s="180" t="s">
        <v>128</v>
      </c>
      <c r="E32" s="180" t="s">
        <v>118</v>
      </c>
      <c r="F32" s="181">
        <v>9.5559999999999992</v>
      </c>
      <c r="G32" s="182">
        <v>0</v>
      </c>
      <c r="H32" s="182">
        <v>0</v>
      </c>
      <c r="I32" s="182">
        <f>ROUND(F32*(G32+H32),2)</f>
        <v>0</v>
      </c>
      <c r="J32" s="180">
        <f>ROUND(F32*(N32),2)</f>
        <v>0</v>
      </c>
      <c r="K32" s="183">
        <f>ROUND(F32*(O32),2)</f>
        <v>0</v>
      </c>
      <c r="L32" s="183">
        <f>ROUND(F32*(G32),2)</f>
        <v>0</v>
      </c>
      <c r="M32" s="183">
        <f>ROUND(F32*(H32),2)</f>
        <v>0</v>
      </c>
      <c r="N32" s="183">
        <v>0</v>
      </c>
      <c r="O32" s="183"/>
      <c r="P32" s="189"/>
      <c r="Q32" s="189"/>
      <c r="R32" s="189"/>
      <c r="S32" s="187">
        <f>ROUND(F32*(P32),3)</f>
        <v>0</v>
      </c>
      <c r="T32" s="184"/>
      <c r="U32" s="184"/>
      <c r="V32" s="188"/>
      <c r="Z32">
        <v>0</v>
      </c>
    </row>
    <row r="33" spans="1:26">
      <c r="A33" s="161"/>
      <c r="B33" s="161"/>
      <c r="C33" s="179">
        <v>9</v>
      </c>
      <c r="D33" s="179" t="s">
        <v>69</v>
      </c>
      <c r="E33" s="161"/>
      <c r="F33" s="178"/>
      <c r="G33" s="164">
        <f>ROUND((SUM(L21:L32))/1,2)</f>
        <v>0</v>
      </c>
      <c r="H33" s="164">
        <f>ROUND((SUM(M21:M32))/1,2)</f>
        <v>0</v>
      </c>
      <c r="I33" s="164">
        <f>ROUND((SUM(I21:I32))/1,2)</f>
        <v>0</v>
      </c>
      <c r="J33" s="161"/>
      <c r="K33" s="161"/>
      <c r="L33" s="161">
        <f>ROUND((SUM(L21:L32))/1,2)</f>
        <v>0</v>
      </c>
      <c r="M33" s="161">
        <f>ROUND((SUM(M21:M32))/1,2)</f>
        <v>0</v>
      </c>
      <c r="N33" s="161"/>
      <c r="O33" s="161"/>
      <c r="P33" s="200"/>
      <c r="Q33" s="161"/>
      <c r="R33" s="161"/>
      <c r="S33" s="200">
        <f>ROUND((SUM(S21:S32))/1,2)</f>
        <v>0.25</v>
      </c>
      <c r="T33" s="158"/>
      <c r="U33" s="158"/>
      <c r="V33" s="2">
        <f>ROUND((SUM(V21:V32))/1,2)</f>
        <v>8.4600000000000009</v>
      </c>
      <c r="W33" s="158"/>
      <c r="X33" s="158"/>
      <c r="Y33" s="158"/>
      <c r="Z33" s="158"/>
    </row>
    <row r="34" spans="1:26">
      <c r="A34" s="1"/>
      <c r="B34" s="1"/>
      <c r="C34" s="1"/>
      <c r="D34" s="1"/>
      <c r="E34" s="1"/>
      <c r="F34" s="174"/>
      <c r="G34" s="154"/>
      <c r="H34" s="154"/>
      <c r="I34" s="154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>
      <c r="A35" s="161"/>
      <c r="B35" s="161"/>
      <c r="C35" s="161"/>
      <c r="D35" s="2" t="s">
        <v>67</v>
      </c>
      <c r="E35" s="161"/>
      <c r="F35" s="178"/>
      <c r="G35" s="164">
        <f>ROUND((SUM(L9:L34))/2,2)</f>
        <v>0</v>
      </c>
      <c r="H35" s="164">
        <f>ROUND((SUM(M9:M34))/2,2)</f>
        <v>0</v>
      </c>
      <c r="I35" s="164">
        <f>ROUND((SUM(I9:I34))/2,2)</f>
        <v>0</v>
      </c>
      <c r="J35" s="162"/>
      <c r="K35" s="161"/>
      <c r="L35" s="162">
        <f>ROUND((SUM(L9:L34))/2,2)</f>
        <v>0</v>
      </c>
      <c r="M35" s="162">
        <f>ROUND((SUM(M9:M34))/2,2)</f>
        <v>0</v>
      </c>
      <c r="N35" s="161"/>
      <c r="O35" s="161"/>
      <c r="P35" s="200"/>
      <c r="Q35" s="161"/>
      <c r="R35" s="161"/>
      <c r="S35" s="200">
        <f>ROUND((SUM(S9:S34))/2,2)</f>
        <v>4.63</v>
      </c>
      <c r="T35" s="158"/>
      <c r="U35" s="158"/>
      <c r="V35" s="2">
        <f>ROUND((SUM(V9:V34))/2,2)</f>
        <v>8.4600000000000009</v>
      </c>
    </row>
    <row r="36" spans="1:26">
      <c r="A36" s="1"/>
      <c r="B36" s="1"/>
      <c r="C36" s="1"/>
      <c r="D36" s="1"/>
      <c r="E36" s="1"/>
      <c r="F36" s="174"/>
      <c r="G36" s="154"/>
      <c r="H36" s="154"/>
      <c r="I36" s="154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>
      <c r="A37" s="161"/>
      <c r="B37" s="161"/>
      <c r="C37" s="161"/>
      <c r="D37" s="2" t="s">
        <v>70</v>
      </c>
      <c r="E37" s="161"/>
      <c r="F37" s="178"/>
      <c r="G37" s="162"/>
      <c r="H37" s="162"/>
      <c r="I37" s="162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58"/>
      <c r="U37" s="158"/>
      <c r="V37" s="161"/>
      <c r="W37" s="158"/>
      <c r="X37" s="158"/>
      <c r="Y37" s="158"/>
      <c r="Z37" s="158"/>
    </row>
    <row r="38" spans="1:26">
      <c r="A38" s="161"/>
      <c r="B38" s="161"/>
      <c r="C38" s="179">
        <v>766</v>
      </c>
      <c r="D38" s="179" t="s">
        <v>71</v>
      </c>
      <c r="E38" s="161"/>
      <c r="F38" s="178"/>
      <c r="G38" s="162"/>
      <c r="H38" s="162"/>
      <c r="I38" s="162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58"/>
      <c r="U38" s="158"/>
      <c r="V38" s="161"/>
      <c r="W38" s="158"/>
      <c r="X38" s="158"/>
      <c r="Y38" s="158"/>
      <c r="Z38" s="158"/>
    </row>
    <row r="39" spans="1:26" ht="24.95" customHeight="1">
      <c r="A39" s="185">
        <v>20</v>
      </c>
      <c r="B39" s="180" t="s">
        <v>129</v>
      </c>
      <c r="C39" s="186" t="s">
        <v>205</v>
      </c>
      <c r="D39" s="180" t="s">
        <v>164</v>
      </c>
      <c r="E39" s="180" t="s">
        <v>100</v>
      </c>
      <c r="F39" s="181">
        <v>302.44</v>
      </c>
      <c r="G39" s="182">
        <v>0</v>
      </c>
      <c r="H39" s="182">
        <v>0</v>
      </c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8">
        <v>1E-4</v>
      </c>
      <c r="Q39" s="189"/>
      <c r="R39" s="189">
        <v>1E-4</v>
      </c>
      <c r="S39" s="187">
        <f>ROUND(F39*(P39),3)</f>
        <v>0.03</v>
      </c>
      <c r="T39" s="184"/>
      <c r="U39" s="184"/>
      <c r="V39" s="188"/>
      <c r="Z39">
        <v>0</v>
      </c>
    </row>
    <row r="40" spans="1:26" ht="24.95" customHeight="1">
      <c r="A40" s="195">
        <v>21</v>
      </c>
      <c r="B40" s="190" t="s">
        <v>132</v>
      </c>
      <c r="C40" s="196" t="s">
        <v>185</v>
      </c>
      <c r="D40" s="190" t="s">
        <v>165</v>
      </c>
      <c r="E40" s="190" t="s">
        <v>111</v>
      </c>
      <c r="F40" s="191">
        <v>1</v>
      </c>
      <c r="G40" s="192">
        <v>0</v>
      </c>
      <c r="H40" s="192">
        <v>0</v>
      </c>
      <c r="I40" s="192">
        <f>ROUND(F40*(G40+H40),2)</f>
        <v>0</v>
      </c>
      <c r="J40" s="190">
        <f>ROUND(F40*(N40),2)</f>
        <v>0</v>
      </c>
      <c r="K40" s="193">
        <f>ROUND(F40*(O40),2)</f>
        <v>0</v>
      </c>
      <c r="L40" s="193">
        <f>ROUND(F40*(G40),2)</f>
        <v>0</v>
      </c>
      <c r="M40" s="193">
        <f>ROUND(F40*(H40),2)</f>
        <v>0</v>
      </c>
      <c r="N40" s="193">
        <v>0</v>
      </c>
      <c r="O40" s="193"/>
      <c r="P40" s="197"/>
      <c r="Q40" s="197"/>
      <c r="R40" s="197"/>
      <c r="S40" s="198">
        <f>ROUND(F40*(P40),3)</f>
        <v>0</v>
      </c>
      <c r="T40" s="194"/>
      <c r="U40" s="194"/>
      <c r="V40" s="199"/>
      <c r="Z40">
        <v>0</v>
      </c>
    </row>
    <row r="41" spans="1:26" ht="24.95" customHeight="1">
      <c r="A41" s="185">
        <v>22</v>
      </c>
      <c r="B41" s="190" t="s">
        <v>132</v>
      </c>
      <c r="C41" s="196" t="s">
        <v>186</v>
      </c>
      <c r="D41" s="190" t="s">
        <v>166</v>
      </c>
      <c r="E41" s="190" t="s">
        <v>111</v>
      </c>
      <c r="F41" s="191">
        <v>1</v>
      </c>
      <c r="G41" s="192">
        <v>0</v>
      </c>
      <c r="H41" s="192">
        <v>0</v>
      </c>
      <c r="I41" s="192">
        <f>ROUND(F41*(G41+H41),2)</f>
        <v>0</v>
      </c>
      <c r="J41" s="190">
        <f>ROUND(F41*(N41),2)</f>
        <v>0</v>
      </c>
      <c r="K41" s="193">
        <f>ROUND(F41*(O41),2)</f>
        <v>0</v>
      </c>
      <c r="L41" s="193">
        <f>ROUND(F41*(G41),2)</f>
        <v>0</v>
      </c>
      <c r="M41" s="193">
        <f>ROUND(F41*(H41),2)</f>
        <v>0</v>
      </c>
      <c r="N41" s="193">
        <v>0</v>
      </c>
      <c r="O41" s="193"/>
      <c r="P41" s="197"/>
      <c r="Q41" s="197"/>
      <c r="R41" s="197"/>
      <c r="S41" s="198">
        <f>ROUND(F41*(P41),3)</f>
        <v>0</v>
      </c>
      <c r="T41" s="194"/>
      <c r="U41" s="194"/>
      <c r="V41" s="199"/>
      <c r="Z41">
        <v>0</v>
      </c>
    </row>
    <row r="42" spans="1:26" ht="24.95" customHeight="1">
      <c r="A42" s="195">
        <v>23</v>
      </c>
      <c r="B42" s="190" t="s">
        <v>132</v>
      </c>
      <c r="C42" s="196" t="s">
        <v>187</v>
      </c>
      <c r="D42" s="190" t="s">
        <v>167</v>
      </c>
      <c r="E42" s="190" t="s">
        <v>111</v>
      </c>
      <c r="F42" s="191">
        <v>4</v>
      </c>
      <c r="G42" s="192">
        <v>0</v>
      </c>
      <c r="H42" s="192">
        <v>0</v>
      </c>
      <c r="I42" s="192">
        <f>ROUND(F42*(G42+H42),2)</f>
        <v>0</v>
      </c>
      <c r="J42" s="190">
        <f>ROUND(F42*(N42),2)</f>
        <v>0</v>
      </c>
      <c r="K42" s="193">
        <f>ROUND(F42*(O42),2)</f>
        <v>0</v>
      </c>
      <c r="L42" s="193">
        <f>ROUND(F42*(G42),2)</f>
        <v>0</v>
      </c>
      <c r="M42" s="193">
        <f>ROUND(F42*(H42),2)</f>
        <v>0</v>
      </c>
      <c r="N42" s="193">
        <v>0</v>
      </c>
      <c r="O42" s="193"/>
      <c r="P42" s="197"/>
      <c r="Q42" s="197"/>
      <c r="R42" s="197"/>
      <c r="S42" s="198">
        <f>ROUND(F42*(P42),3)</f>
        <v>0</v>
      </c>
      <c r="T42" s="194"/>
      <c r="U42" s="194"/>
      <c r="V42" s="199"/>
      <c r="Z42">
        <v>0</v>
      </c>
    </row>
    <row r="43" spans="1:26" ht="24.95" customHeight="1">
      <c r="A43" s="185">
        <v>24</v>
      </c>
      <c r="B43" s="190" t="s">
        <v>132</v>
      </c>
      <c r="C43" s="196" t="s">
        <v>188</v>
      </c>
      <c r="D43" s="190" t="s">
        <v>167</v>
      </c>
      <c r="E43" s="190" t="s">
        <v>111</v>
      </c>
      <c r="F43" s="191">
        <v>6</v>
      </c>
      <c r="G43" s="192">
        <v>0</v>
      </c>
      <c r="H43" s="192">
        <v>0</v>
      </c>
      <c r="I43" s="192">
        <f>ROUND(F43*(G43+H43),2)</f>
        <v>0</v>
      </c>
      <c r="J43" s="190">
        <f>ROUND(F43*(N43),2)</f>
        <v>0</v>
      </c>
      <c r="K43" s="193">
        <f>ROUND(F43*(O43),2)</f>
        <v>0</v>
      </c>
      <c r="L43" s="193">
        <f>ROUND(F43*(G43),2)</f>
        <v>0</v>
      </c>
      <c r="M43" s="193">
        <f>ROUND(F43*(H43),2)</f>
        <v>0</v>
      </c>
      <c r="N43" s="193">
        <v>0</v>
      </c>
      <c r="O43" s="193"/>
      <c r="P43" s="197"/>
      <c r="Q43" s="197"/>
      <c r="R43" s="197"/>
      <c r="S43" s="198">
        <f>ROUND(F43*(P43),3)</f>
        <v>0</v>
      </c>
      <c r="T43" s="194"/>
      <c r="U43" s="194"/>
      <c r="V43" s="199"/>
      <c r="Z43">
        <v>0</v>
      </c>
    </row>
    <row r="44" spans="1:26" ht="24.95" customHeight="1">
      <c r="A44" s="195">
        <v>25</v>
      </c>
      <c r="B44" s="190" t="s">
        <v>132</v>
      </c>
      <c r="C44" s="196" t="s">
        <v>189</v>
      </c>
      <c r="D44" s="190" t="s">
        <v>165</v>
      </c>
      <c r="E44" s="190" t="s">
        <v>111</v>
      </c>
      <c r="F44" s="191">
        <v>1</v>
      </c>
      <c r="G44" s="192">
        <v>0</v>
      </c>
      <c r="H44" s="192">
        <v>0</v>
      </c>
      <c r="I44" s="192">
        <f>ROUND(F44*(G44+H44),2)</f>
        <v>0</v>
      </c>
      <c r="J44" s="190">
        <f>ROUND(F44*(N44),2)</f>
        <v>0</v>
      </c>
      <c r="K44" s="193">
        <f>ROUND(F44*(O44),2)</f>
        <v>0</v>
      </c>
      <c r="L44" s="193">
        <f>ROUND(F44*(G44),2)</f>
        <v>0</v>
      </c>
      <c r="M44" s="193">
        <f>ROUND(F44*(H44),2)</f>
        <v>0</v>
      </c>
      <c r="N44" s="193">
        <v>0</v>
      </c>
      <c r="O44" s="193"/>
      <c r="P44" s="197"/>
      <c r="Q44" s="197"/>
      <c r="R44" s="197"/>
      <c r="S44" s="198">
        <f>ROUND(F44*(P44),3)</f>
        <v>0</v>
      </c>
      <c r="T44" s="194"/>
      <c r="U44" s="194"/>
      <c r="V44" s="199"/>
      <c r="Z44">
        <v>0</v>
      </c>
    </row>
    <row r="45" spans="1:26" ht="24.95" customHeight="1">
      <c r="A45" s="185">
        <v>26</v>
      </c>
      <c r="B45" s="190" t="s">
        <v>132</v>
      </c>
      <c r="C45" s="196" t="s">
        <v>190</v>
      </c>
      <c r="D45" s="190" t="s">
        <v>166</v>
      </c>
      <c r="E45" s="190" t="s">
        <v>111</v>
      </c>
      <c r="F45" s="191">
        <v>1</v>
      </c>
      <c r="G45" s="192">
        <v>0</v>
      </c>
      <c r="H45" s="192">
        <v>0</v>
      </c>
      <c r="I45" s="192">
        <f>ROUND(F45*(G45+H45),2)</f>
        <v>0</v>
      </c>
      <c r="J45" s="190">
        <f>ROUND(F45*(N45),2)</f>
        <v>0</v>
      </c>
      <c r="K45" s="193">
        <f>ROUND(F45*(O45),2)</f>
        <v>0</v>
      </c>
      <c r="L45" s="193">
        <f>ROUND(F45*(G45),2)</f>
        <v>0</v>
      </c>
      <c r="M45" s="193">
        <f>ROUND(F45*(H45),2)</f>
        <v>0</v>
      </c>
      <c r="N45" s="193">
        <v>0</v>
      </c>
      <c r="O45" s="193"/>
      <c r="P45" s="197"/>
      <c r="Q45" s="197"/>
      <c r="R45" s="197"/>
      <c r="S45" s="198">
        <f>ROUND(F45*(P45),3)</f>
        <v>0</v>
      </c>
      <c r="T45" s="194"/>
      <c r="U45" s="194"/>
      <c r="V45" s="199"/>
      <c r="Z45">
        <v>0</v>
      </c>
    </row>
    <row r="46" spans="1:26" ht="24.95" customHeight="1">
      <c r="A46" s="195">
        <v>27</v>
      </c>
      <c r="B46" s="190" t="s">
        <v>132</v>
      </c>
      <c r="C46" s="196" t="s">
        <v>191</v>
      </c>
      <c r="D46" s="190" t="s">
        <v>167</v>
      </c>
      <c r="E46" s="190" t="s">
        <v>111</v>
      </c>
      <c r="F46" s="191">
        <v>2</v>
      </c>
      <c r="G46" s="192">
        <v>0</v>
      </c>
      <c r="H46" s="192">
        <v>0</v>
      </c>
      <c r="I46" s="192">
        <f>ROUND(F46*(G46+H46),2)</f>
        <v>0</v>
      </c>
      <c r="J46" s="190">
        <f>ROUND(F46*(N46),2)</f>
        <v>0</v>
      </c>
      <c r="K46" s="193">
        <f>ROUND(F46*(O46),2)</f>
        <v>0</v>
      </c>
      <c r="L46" s="193">
        <f>ROUND(F46*(G46),2)</f>
        <v>0</v>
      </c>
      <c r="M46" s="193">
        <f>ROUND(F46*(H46),2)</f>
        <v>0</v>
      </c>
      <c r="N46" s="193">
        <v>0</v>
      </c>
      <c r="O46" s="193"/>
      <c r="P46" s="197"/>
      <c r="Q46" s="197"/>
      <c r="R46" s="197"/>
      <c r="S46" s="198">
        <f>ROUND(F46*(P46),3)</f>
        <v>0</v>
      </c>
      <c r="T46" s="194"/>
      <c r="U46" s="194"/>
      <c r="V46" s="199"/>
      <c r="Z46">
        <v>0</v>
      </c>
    </row>
    <row r="47" spans="1:26" ht="24.95" customHeight="1">
      <c r="A47" s="185">
        <v>28</v>
      </c>
      <c r="B47" s="190" t="s">
        <v>132</v>
      </c>
      <c r="C47" s="196" t="s">
        <v>192</v>
      </c>
      <c r="D47" s="190" t="s">
        <v>167</v>
      </c>
      <c r="E47" s="190" t="s">
        <v>111</v>
      </c>
      <c r="F47" s="191">
        <v>3</v>
      </c>
      <c r="G47" s="192">
        <v>0</v>
      </c>
      <c r="H47" s="192">
        <v>0</v>
      </c>
      <c r="I47" s="192">
        <f>ROUND(F47*(G47+H47),2)</f>
        <v>0</v>
      </c>
      <c r="J47" s="190">
        <f>ROUND(F47*(N47),2)</f>
        <v>0</v>
      </c>
      <c r="K47" s="193">
        <f>ROUND(F47*(O47),2)</f>
        <v>0</v>
      </c>
      <c r="L47" s="193">
        <f>ROUND(F47*(G47),2)</f>
        <v>0</v>
      </c>
      <c r="M47" s="193">
        <f>ROUND(F47*(H47),2)</f>
        <v>0</v>
      </c>
      <c r="N47" s="193">
        <v>0</v>
      </c>
      <c r="O47" s="193"/>
      <c r="P47" s="197"/>
      <c r="Q47" s="197"/>
      <c r="R47" s="197"/>
      <c r="S47" s="198">
        <f>ROUND(F47*(P47),3)</f>
        <v>0</v>
      </c>
      <c r="T47" s="194"/>
      <c r="U47" s="194"/>
      <c r="V47" s="199"/>
      <c r="Z47">
        <v>0</v>
      </c>
    </row>
    <row r="48" spans="1:26" ht="24.95" customHeight="1">
      <c r="A48" s="195">
        <v>29</v>
      </c>
      <c r="B48" s="190" t="s">
        <v>132</v>
      </c>
      <c r="C48" s="196" t="s">
        <v>193</v>
      </c>
      <c r="D48" s="190" t="s">
        <v>168</v>
      </c>
      <c r="E48" s="190" t="s">
        <v>111</v>
      </c>
      <c r="F48" s="191">
        <v>3</v>
      </c>
      <c r="G48" s="192">
        <v>0</v>
      </c>
      <c r="H48" s="192">
        <v>0</v>
      </c>
      <c r="I48" s="192">
        <f>ROUND(F48*(G48+H48),2)</f>
        <v>0</v>
      </c>
      <c r="J48" s="190">
        <f>ROUND(F48*(N48),2)</f>
        <v>0</v>
      </c>
      <c r="K48" s="193">
        <f>ROUND(F48*(O48),2)</f>
        <v>0</v>
      </c>
      <c r="L48" s="193">
        <f>ROUND(F48*(G48),2)</f>
        <v>0</v>
      </c>
      <c r="M48" s="193">
        <f>ROUND(F48*(H48),2)</f>
        <v>0</v>
      </c>
      <c r="N48" s="193">
        <v>0</v>
      </c>
      <c r="O48" s="193"/>
      <c r="P48" s="197"/>
      <c r="Q48" s="197"/>
      <c r="R48" s="197"/>
      <c r="S48" s="198">
        <f>ROUND(F48*(P48),3)</f>
        <v>0</v>
      </c>
      <c r="T48" s="194"/>
      <c r="U48" s="194"/>
      <c r="V48" s="199"/>
      <c r="Z48">
        <v>0</v>
      </c>
    </row>
    <row r="49" spans="1:26" ht="24.95" customHeight="1">
      <c r="A49" s="185">
        <v>30</v>
      </c>
      <c r="B49" s="190" t="s">
        <v>132</v>
      </c>
      <c r="C49" s="196" t="s">
        <v>194</v>
      </c>
      <c r="D49" s="190" t="s">
        <v>169</v>
      </c>
      <c r="E49" s="190" t="s">
        <v>111</v>
      </c>
      <c r="F49" s="191">
        <v>1</v>
      </c>
      <c r="G49" s="192">
        <v>0</v>
      </c>
      <c r="H49" s="192">
        <v>0</v>
      </c>
      <c r="I49" s="192">
        <f>ROUND(F49*(G49+H49),2)</f>
        <v>0</v>
      </c>
      <c r="J49" s="190">
        <f>ROUND(F49*(N49),2)</f>
        <v>0</v>
      </c>
      <c r="K49" s="193">
        <f>ROUND(F49*(O49),2)</f>
        <v>0</v>
      </c>
      <c r="L49" s="193">
        <f>ROUND(F49*(G49),2)</f>
        <v>0</v>
      </c>
      <c r="M49" s="193">
        <f>ROUND(F49*(H49),2)</f>
        <v>0</v>
      </c>
      <c r="N49" s="193">
        <v>0</v>
      </c>
      <c r="O49" s="193"/>
      <c r="P49" s="199">
        <v>6.2129999999999998E-2</v>
      </c>
      <c r="Q49" s="197"/>
      <c r="R49" s="197">
        <v>6.2129999999999998E-2</v>
      </c>
      <c r="S49" s="198">
        <f>ROUND(F49*(P49),3)</f>
        <v>6.2E-2</v>
      </c>
      <c r="T49" s="194"/>
      <c r="U49" s="194"/>
      <c r="V49" s="199"/>
      <c r="Z49">
        <v>0</v>
      </c>
    </row>
    <row r="50" spans="1:26" ht="24.95" customHeight="1">
      <c r="A50" s="195">
        <v>31</v>
      </c>
      <c r="B50" s="190" t="s">
        <v>132</v>
      </c>
      <c r="C50" s="196" t="s">
        <v>195</v>
      </c>
      <c r="D50" s="190" t="s">
        <v>170</v>
      </c>
      <c r="E50" s="190" t="s">
        <v>111</v>
      </c>
      <c r="F50" s="191">
        <v>19</v>
      </c>
      <c r="G50" s="192">
        <v>0</v>
      </c>
      <c r="H50" s="192">
        <v>0</v>
      </c>
      <c r="I50" s="192">
        <f>ROUND(F50*(G50+H50),2)</f>
        <v>0</v>
      </c>
      <c r="J50" s="190">
        <f>ROUND(F50*(N50),2)</f>
        <v>0</v>
      </c>
      <c r="K50" s="193">
        <f>ROUND(F50*(O50),2)</f>
        <v>0</v>
      </c>
      <c r="L50" s="193">
        <f>ROUND(F50*(G50),2)</f>
        <v>0</v>
      </c>
      <c r="M50" s="193">
        <f>ROUND(F50*(H50),2)</f>
        <v>0</v>
      </c>
      <c r="N50" s="193">
        <v>0</v>
      </c>
      <c r="O50" s="193"/>
      <c r="P50" s="199">
        <v>6.0769999999999998E-2</v>
      </c>
      <c r="Q50" s="197"/>
      <c r="R50" s="197">
        <v>6.0769999999999998E-2</v>
      </c>
      <c r="S50" s="198">
        <f>ROUND(F50*(P50),3)</f>
        <v>1.155</v>
      </c>
      <c r="T50" s="194"/>
      <c r="U50" s="194"/>
      <c r="V50" s="199"/>
      <c r="Z50">
        <v>0</v>
      </c>
    </row>
    <row r="51" spans="1:26" ht="24.95" customHeight="1">
      <c r="A51" s="185">
        <v>32</v>
      </c>
      <c r="B51" s="190" t="s">
        <v>132</v>
      </c>
      <c r="C51" s="196" t="s">
        <v>196</v>
      </c>
      <c r="D51" s="190" t="s">
        <v>171</v>
      </c>
      <c r="E51" s="190" t="s">
        <v>111</v>
      </c>
      <c r="F51" s="191">
        <v>1</v>
      </c>
      <c r="G51" s="192">
        <v>0</v>
      </c>
      <c r="H51" s="192">
        <v>0</v>
      </c>
      <c r="I51" s="192">
        <f>ROUND(F51*(G51+H51),2)</f>
        <v>0</v>
      </c>
      <c r="J51" s="190">
        <f>ROUND(F51*(N51),2)</f>
        <v>0</v>
      </c>
      <c r="K51" s="193">
        <f>ROUND(F51*(O51),2)</f>
        <v>0</v>
      </c>
      <c r="L51" s="193">
        <f>ROUND(F51*(G51),2)</f>
        <v>0</v>
      </c>
      <c r="M51" s="193">
        <f>ROUND(F51*(H51),2)</f>
        <v>0</v>
      </c>
      <c r="N51" s="193">
        <v>0</v>
      </c>
      <c r="O51" s="193"/>
      <c r="P51" s="199">
        <v>6.2129999999999998E-2</v>
      </c>
      <c r="Q51" s="197"/>
      <c r="R51" s="197">
        <v>6.2129999999999998E-2</v>
      </c>
      <c r="S51" s="198">
        <f>ROUND(F51*(P51),3)</f>
        <v>6.2E-2</v>
      </c>
      <c r="T51" s="194"/>
      <c r="U51" s="194"/>
      <c r="V51" s="199"/>
      <c r="Z51">
        <v>0</v>
      </c>
    </row>
    <row r="52" spans="1:26" ht="24.95" customHeight="1">
      <c r="A52" s="195">
        <v>33</v>
      </c>
      <c r="B52" s="180" t="s">
        <v>129</v>
      </c>
      <c r="C52" s="186" t="s">
        <v>204</v>
      </c>
      <c r="D52" s="180" t="s">
        <v>172</v>
      </c>
      <c r="E52" s="180" t="s">
        <v>100</v>
      </c>
      <c r="F52" s="181">
        <v>80.66</v>
      </c>
      <c r="G52" s="182">
        <v>0</v>
      </c>
      <c r="H52" s="182">
        <v>0</v>
      </c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8">
        <v>1.34E-3</v>
      </c>
      <c r="Q52" s="189"/>
      <c r="R52" s="189">
        <v>1.34E-3</v>
      </c>
      <c r="S52" s="187">
        <f>ROUND(F52*(P52),3)</f>
        <v>0.108</v>
      </c>
      <c r="T52" s="184"/>
      <c r="U52" s="184"/>
      <c r="V52" s="188"/>
      <c r="Z52">
        <v>0</v>
      </c>
    </row>
    <row r="53" spans="1:26" ht="24.95" customHeight="1">
      <c r="A53" s="185">
        <v>34</v>
      </c>
      <c r="B53" s="190" t="s">
        <v>132</v>
      </c>
      <c r="C53" s="196" t="s">
        <v>197</v>
      </c>
      <c r="D53" s="190" t="s">
        <v>173</v>
      </c>
      <c r="E53" s="190" t="s">
        <v>111</v>
      </c>
      <c r="F53" s="191">
        <v>1</v>
      </c>
      <c r="G53" s="192">
        <v>0</v>
      </c>
      <c r="H53" s="192">
        <v>0</v>
      </c>
      <c r="I53" s="192">
        <f>ROUND(F53*(G53+H53),2)</f>
        <v>0</v>
      </c>
      <c r="J53" s="190">
        <f>ROUND(F53*(N53),2)</f>
        <v>0</v>
      </c>
      <c r="K53" s="193">
        <f>ROUND(F53*(O53),2)</f>
        <v>0</v>
      </c>
      <c r="L53" s="193">
        <f>ROUND(F53*(G53),2)</f>
        <v>0</v>
      </c>
      <c r="M53" s="193">
        <f>ROUND(F53*(H53),2)</f>
        <v>0</v>
      </c>
      <c r="N53" s="193">
        <v>0</v>
      </c>
      <c r="O53" s="193"/>
      <c r="P53" s="197"/>
      <c r="Q53" s="197"/>
      <c r="R53" s="197"/>
      <c r="S53" s="198">
        <f>ROUND(F53*(P53),3)</f>
        <v>0</v>
      </c>
      <c r="T53" s="194"/>
      <c r="U53" s="194"/>
      <c r="V53" s="199"/>
      <c r="Z53">
        <v>0</v>
      </c>
    </row>
    <row r="54" spans="1:26" ht="35.1" customHeight="1">
      <c r="A54" s="195">
        <v>35</v>
      </c>
      <c r="B54" s="190" t="s">
        <v>132</v>
      </c>
      <c r="C54" s="196" t="s">
        <v>198</v>
      </c>
      <c r="D54" s="190" t="s">
        <v>174</v>
      </c>
      <c r="E54" s="190" t="s">
        <v>111</v>
      </c>
      <c r="F54" s="191">
        <v>1</v>
      </c>
      <c r="G54" s="192">
        <v>0</v>
      </c>
      <c r="H54" s="192">
        <v>0</v>
      </c>
      <c r="I54" s="192">
        <f>ROUND(F54*(G54+H54),2)</f>
        <v>0</v>
      </c>
      <c r="J54" s="190">
        <f>ROUND(F54*(N54),2)</f>
        <v>0</v>
      </c>
      <c r="K54" s="193">
        <f>ROUND(F54*(O54),2)</f>
        <v>0</v>
      </c>
      <c r="L54" s="193">
        <f>ROUND(F54*(G54),2)</f>
        <v>0</v>
      </c>
      <c r="M54" s="193">
        <f>ROUND(F54*(H54),2)</f>
        <v>0</v>
      </c>
      <c r="N54" s="193">
        <v>0</v>
      </c>
      <c r="O54" s="193"/>
      <c r="P54" s="197"/>
      <c r="Q54" s="197"/>
      <c r="R54" s="197"/>
      <c r="S54" s="198">
        <f>ROUND(F54*(P54),3)</f>
        <v>0</v>
      </c>
      <c r="T54" s="194"/>
      <c r="U54" s="194"/>
      <c r="V54" s="199"/>
      <c r="Z54">
        <v>0</v>
      </c>
    </row>
    <row r="55" spans="1:26" ht="24.95" customHeight="1">
      <c r="A55" s="185">
        <v>36</v>
      </c>
      <c r="B55" s="190" t="s">
        <v>132</v>
      </c>
      <c r="C55" s="196" t="s">
        <v>199</v>
      </c>
      <c r="D55" s="190" t="s">
        <v>175</v>
      </c>
      <c r="E55" s="190" t="s">
        <v>111</v>
      </c>
      <c r="F55" s="191">
        <v>3</v>
      </c>
      <c r="G55" s="192">
        <v>0</v>
      </c>
      <c r="H55" s="192">
        <v>0</v>
      </c>
      <c r="I55" s="192">
        <f>ROUND(F55*(G55+H55),2)</f>
        <v>0</v>
      </c>
      <c r="J55" s="190">
        <f>ROUND(F55*(N55),2)</f>
        <v>0</v>
      </c>
      <c r="K55" s="193">
        <f>ROUND(F55*(O55),2)</f>
        <v>0</v>
      </c>
      <c r="L55" s="193">
        <f>ROUND(F55*(G55),2)</f>
        <v>0</v>
      </c>
      <c r="M55" s="193">
        <f>ROUND(F55*(H55),2)</f>
        <v>0</v>
      </c>
      <c r="N55" s="193">
        <v>0</v>
      </c>
      <c r="O55" s="193"/>
      <c r="P55" s="197"/>
      <c r="Q55" s="197"/>
      <c r="R55" s="197"/>
      <c r="S55" s="198">
        <f>ROUND(F55*(P55),3)</f>
        <v>0</v>
      </c>
      <c r="T55" s="194"/>
      <c r="U55" s="194"/>
      <c r="V55" s="199"/>
      <c r="Z55">
        <v>0</v>
      </c>
    </row>
    <row r="56" spans="1:26" ht="24.95" customHeight="1">
      <c r="A56" s="195">
        <v>37</v>
      </c>
      <c r="B56" s="190" t="s">
        <v>132</v>
      </c>
      <c r="C56" s="196" t="s">
        <v>200</v>
      </c>
      <c r="D56" s="190" t="s">
        <v>176</v>
      </c>
      <c r="E56" s="190" t="s">
        <v>111</v>
      </c>
      <c r="F56" s="191">
        <v>3</v>
      </c>
      <c r="G56" s="192">
        <v>0</v>
      </c>
      <c r="H56" s="192">
        <v>0</v>
      </c>
      <c r="I56" s="192">
        <f>ROUND(F56*(G56+H56),2)</f>
        <v>0</v>
      </c>
      <c r="J56" s="190">
        <f>ROUND(F56*(N56),2)</f>
        <v>0</v>
      </c>
      <c r="K56" s="193">
        <f>ROUND(F56*(O56),2)</f>
        <v>0</v>
      </c>
      <c r="L56" s="193">
        <f>ROUND(F56*(G56),2)</f>
        <v>0</v>
      </c>
      <c r="M56" s="193">
        <f>ROUND(F56*(H56),2)</f>
        <v>0</v>
      </c>
      <c r="N56" s="193">
        <v>0</v>
      </c>
      <c r="O56" s="193"/>
      <c r="P56" s="197"/>
      <c r="Q56" s="197"/>
      <c r="R56" s="197"/>
      <c r="S56" s="198">
        <f>ROUND(F56*(P56),3)</f>
        <v>0</v>
      </c>
      <c r="T56" s="194"/>
      <c r="U56" s="194"/>
      <c r="V56" s="199"/>
      <c r="Z56">
        <v>0</v>
      </c>
    </row>
    <row r="57" spans="1:26" ht="24.95" customHeight="1">
      <c r="A57" s="185">
        <v>38</v>
      </c>
      <c r="B57" s="190" t="s">
        <v>132</v>
      </c>
      <c r="C57" s="196" t="s">
        <v>201</v>
      </c>
      <c r="D57" s="190" t="s">
        <v>177</v>
      </c>
      <c r="E57" s="190" t="s">
        <v>111</v>
      </c>
      <c r="F57" s="191">
        <v>1</v>
      </c>
      <c r="G57" s="192">
        <v>0</v>
      </c>
      <c r="H57" s="192">
        <v>0</v>
      </c>
      <c r="I57" s="192">
        <f>ROUND(F57*(G57+H57),2)</f>
        <v>0</v>
      </c>
      <c r="J57" s="190">
        <f>ROUND(F57*(N57),2)</f>
        <v>0</v>
      </c>
      <c r="K57" s="193">
        <f>ROUND(F57*(O57),2)</f>
        <v>0</v>
      </c>
      <c r="L57" s="193">
        <f>ROUND(F57*(G57),2)</f>
        <v>0</v>
      </c>
      <c r="M57" s="193">
        <f>ROUND(F57*(H57),2)</f>
        <v>0</v>
      </c>
      <c r="N57" s="193">
        <v>0</v>
      </c>
      <c r="O57" s="193"/>
      <c r="P57" s="197"/>
      <c r="Q57" s="197"/>
      <c r="R57" s="197"/>
      <c r="S57" s="198">
        <f>ROUND(F57*(P57),3)</f>
        <v>0</v>
      </c>
      <c r="T57" s="194"/>
      <c r="U57" s="194"/>
      <c r="V57" s="199"/>
      <c r="Z57">
        <v>0</v>
      </c>
    </row>
    <row r="58" spans="1:26" ht="24.95" customHeight="1">
      <c r="A58" s="195">
        <v>39</v>
      </c>
      <c r="B58" s="190" t="s">
        <v>132</v>
      </c>
      <c r="C58" s="196" t="s">
        <v>202</v>
      </c>
      <c r="D58" s="190" t="s">
        <v>178</v>
      </c>
      <c r="E58" s="190" t="s">
        <v>111</v>
      </c>
      <c r="F58" s="191">
        <v>1</v>
      </c>
      <c r="G58" s="192">
        <v>0</v>
      </c>
      <c r="H58" s="192">
        <v>0</v>
      </c>
      <c r="I58" s="192">
        <f>ROUND(F58*(G58+H58),2)</f>
        <v>0</v>
      </c>
      <c r="J58" s="190">
        <f>ROUND(F58*(N58),2)</f>
        <v>0</v>
      </c>
      <c r="K58" s="193">
        <f>ROUND(F58*(O58),2)</f>
        <v>0</v>
      </c>
      <c r="L58" s="193">
        <f>ROUND(F58*(G58),2)</f>
        <v>0</v>
      </c>
      <c r="M58" s="193">
        <f>ROUND(F58*(H58),2)</f>
        <v>0</v>
      </c>
      <c r="N58" s="193">
        <v>0</v>
      </c>
      <c r="O58" s="193"/>
      <c r="P58" s="197"/>
      <c r="Q58" s="197"/>
      <c r="R58" s="197"/>
      <c r="S58" s="198">
        <f>ROUND(F58*(P58),3)</f>
        <v>0</v>
      </c>
      <c r="T58" s="194"/>
      <c r="U58" s="194"/>
      <c r="V58" s="199"/>
      <c r="Z58">
        <v>0</v>
      </c>
    </row>
    <row r="59" spans="1:26" ht="24.95" customHeight="1">
      <c r="A59" s="185">
        <v>40</v>
      </c>
      <c r="B59" s="190" t="s">
        <v>132</v>
      </c>
      <c r="C59" s="196" t="s">
        <v>203</v>
      </c>
      <c r="D59" s="190" t="s">
        <v>179</v>
      </c>
      <c r="E59" s="190" t="s">
        <v>111</v>
      </c>
      <c r="F59" s="191">
        <v>1</v>
      </c>
      <c r="G59" s="192">
        <v>0</v>
      </c>
      <c r="H59" s="192">
        <v>0</v>
      </c>
      <c r="I59" s="192">
        <f>ROUND(F59*(G59+H59),2)</f>
        <v>0</v>
      </c>
      <c r="J59" s="190">
        <f>ROUND(F59*(N59),2)</f>
        <v>0</v>
      </c>
      <c r="K59" s="193">
        <f>ROUND(F59*(O59),2)</f>
        <v>0</v>
      </c>
      <c r="L59" s="193">
        <f>ROUND(F59*(G59),2)</f>
        <v>0</v>
      </c>
      <c r="M59" s="193">
        <f>ROUND(F59*(H59),2)</f>
        <v>0</v>
      </c>
      <c r="N59" s="193">
        <v>0</v>
      </c>
      <c r="O59" s="193"/>
      <c r="P59" s="197"/>
      <c r="Q59" s="197"/>
      <c r="R59" s="197"/>
      <c r="S59" s="198">
        <f>ROUND(F59*(P59),3)</f>
        <v>0</v>
      </c>
      <c r="T59" s="194"/>
      <c r="U59" s="194"/>
      <c r="V59" s="199"/>
      <c r="Z59">
        <v>0</v>
      </c>
    </row>
    <row r="60" spans="1:26">
      <c r="A60" s="161"/>
      <c r="B60" s="161"/>
      <c r="C60" s="179">
        <v>766</v>
      </c>
      <c r="D60" s="179" t="s">
        <v>71</v>
      </c>
      <c r="E60" s="161"/>
      <c r="F60" s="178"/>
      <c r="G60" s="164">
        <f>ROUND((SUM(L38:L59))/1,2)</f>
        <v>0</v>
      </c>
      <c r="H60" s="164">
        <f>ROUND((SUM(M38:M59))/1,2)</f>
        <v>0</v>
      </c>
      <c r="I60" s="164">
        <f>ROUND((SUM(I38:I59))/1,2)</f>
        <v>0</v>
      </c>
      <c r="J60" s="161"/>
      <c r="K60" s="161"/>
      <c r="L60" s="161">
        <f>ROUND((SUM(L38:L59))/1,2)</f>
        <v>0</v>
      </c>
      <c r="M60" s="161">
        <f>ROUND((SUM(M38:M59))/1,2)</f>
        <v>0</v>
      </c>
      <c r="N60" s="161"/>
      <c r="O60" s="161"/>
      <c r="P60" s="200"/>
      <c r="Q60" s="161"/>
      <c r="R60" s="161"/>
      <c r="S60" s="200">
        <f>ROUND((SUM(S38:S59))/1,2)</f>
        <v>1.42</v>
      </c>
      <c r="T60" s="158"/>
      <c r="U60" s="158"/>
      <c r="V60" s="2">
        <f>ROUND((SUM(V38:V59))/1,2)</f>
        <v>0</v>
      </c>
      <c r="W60" s="158"/>
      <c r="X60" s="158"/>
      <c r="Y60" s="158"/>
      <c r="Z60" s="158"/>
    </row>
    <row r="61" spans="1:26">
      <c r="A61" s="1"/>
      <c r="B61" s="1"/>
      <c r="C61" s="1"/>
      <c r="D61" s="1"/>
      <c r="E61" s="1"/>
      <c r="F61" s="174"/>
      <c r="G61" s="154"/>
      <c r="H61" s="154"/>
      <c r="I61" s="15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>
      <c r="A62" s="161"/>
      <c r="B62" s="161"/>
      <c r="C62" s="179">
        <v>784</v>
      </c>
      <c r="D62" s="179" t="s">
        <v>72</v>
      </c>
      <c r="E62" s="161"/>
      <c r="F62" s="178"/>
      <c r="G62" s="162"/>
      <c r="H62" s="162"/>
      <c r="I62" s="162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58"/>
      <c r="U62" s="158"/>
      <c r="V62" s="161"/>
      <c r="W62" s="158"/>
      <c r="X62" s="158"/>
      <c r="Y62" s="158"/>
      <c r="Z62" s="158"/>
    </row>
    <row r="63" spans="1:26" ht="35.1" customHeight="1">
      <c r="A63" s="185">
        <v>41</v>
      </c>
      <c r="B63" s="180" t="s">
        <v>142</v>
      </c>
      <c r="C63" s="186" t="s">
        <v>143</v>
      </c>
      <c r="D63" s="180" t="s">
        <v>144</v>
      </c>
      <c r="E63" s="180" t="s">
        <v>91</v>
      </c>
      <c r="F63" s="181">
        <v>71.06</v>
      </c>
      <c r="G63" s="182">
        <v>0</v>
      </c>
      <c r="H63" s="182">
        <v>0</v>
      </c>
      <c r="I63" s="182">
        <f>ROUND(F63*(G63+H63),2)</f>
        <v>0</v>
      </c>
      <c r="J63" s="180">
        <f>ROUND(F63*(N63),2)</f>
        <v>0</v>
      </c>
      <c r="K63" s="183">
        <f>ROUND(F63*(O63),2)</f>
        <v>0</v>
      </c>
      <c r="L63" s="183">
        <f>ROUND(F63*(G63),2)</f>
        <v>0</v>
      </c>
      <c r="M63" s="183">
        <f>ROUND(F63*(H63),2)</f>
        <v>0</v>
      </c>
      <c r="N63" s="183">
        <v>0</v>
      </c>
      <c r="O63" s="183"/>
      <c r="P63" s="188">
        <v>2.9E-4</v>
      </c>
      <c r="Q63" s="189"/>
      <c r="R63" s="189">
        <v>2.9E-4</v>
      </c>
      <c r="S63" s="187">
        <f>ROUND(F63*(P63),3)</f>
        <v>2.1000000000000001E-2</v>
      </c>
      <c r="T63" s="184"/>
      <c r="U63" s="184"/>
      <c r="V63" s="188"/>
      <c r="Z63">
        <v>0</v>
      </c>
    </row>
    <row r="64" spans="1:26" ht="24.95" customHeight="1">
      <c r="A64" s="185">
        <v>42</v>
      </c>
      <c r="B64" s="180" t="s">
        <v>142</v>
      </c>
      <c r="C64" s="186" t="s">
        <v>145</v>
      </c>
      <c r="D64" s="180" t="s">
        <v>146</v>
      </c>
      <c r="E64" s="180" t="s">
        <v>91</v>
      </c>
      <c r="F64" s="181">
        <v>100</v>
      </c>
      <c r="G64" s="182">
        <v>0</v>
      </c>
      <c r="H64" s="182">
        <v>0</v>
      </c>
      <c r="I64" s="182">
        <f>ROUND(F64*(G64+H64),2)</f>
        <v>0</v>
      </c>
      <c r="J64" s="180">
        <f>ROUND(F64*(N64),2)</f>
        <v>0</v>
      </c>
      <c r="K64" s="183">
        <f>ROUND(F64*(O64),2)</f>
        <v>0</v>
      </c>
      <c r="L64" s="183">
        <f>ROUND(F64*(G64),2)</f>
        <v>0</v>
      </c>
      <c r="M64" s="183">
        <f>ROUND(F64*(H64),2)</f>
        <v>0</v>
      </c>
      <c r="N64" s="183">
        <v>0</v>
      </c>
      <c r="O64" s="183"/>
      <c r="P64" s="188">
        <v>4.0000000000000003E-5</v>
      </c>
      <c r="Q64" s="189"/>
      <c r="R64" s="189">
        <v>4.0000000000000003E-5</v>
      </c>
      <c r="S64" s="187">
        <f>ROUND(F64*(P64),3)</f>
        <v>4.0000000000000001E-3</v>
      </c>
      <c r="T64" s="184"/>
      <c r="U64" s="184"/>
      <c r="V64" s="188"/>
      <c r="Z64">
        <v>0</v>
      </c>
    </row>
    <row r="65" spans="1:26">
      <c r="A65" s="161"/>
      <c r="B65" s="161"/>
      <c r="C65" s="179">
        <v>784</v>
      </c>
      <c r="D65" s="179" t="s">
        <v>72</v>
      </c>
      <c r="E65" s="161"/>
      <c r="F65" s="178"/>
      <c r="G65" s="164">
        <f>ROUND((SUM(L62:L64))/1,2)</f>
        <v>0</v>
      </c>
      <c r="H65" s="164">
        <f>ROUND((SUM(M62:M64))/1,2)</f>
        <v>0</v>
      </c>
      <c r="I65" s="164">
        <f>ROUND((SUM(I62:I64))/1,2)</f>
        <v>0</v>
      </c>
      <c r="J65" s="161"/>
      <c r="K65" s="161"/>
      <c r="L65" s="161">
        <f>ROUND((SUM(L62:L64))/1,2)</f>
        <v>0</v>
      </c>
      <c r="M65" s="161">
        <f>ROUND((SUM(M62:M64))/1,2)</f>
        <v>0</v>
      </c>
      <c r="N65" s="161"/>
      <c r="O65" s="161"/>
      <c r="P65" s="200"/>
      <c r="Q65" s="1"/>
      <c r="R65" s="1"/>
      <c r="S65" s="200">
        <f>ROUND((SUM(S62:S64))/1,2)</f>
        <v>0.03</v>
      </c>
      <c r="T65" s="201"/>
      <c r="U65" s="201"/>
      <c r="V65" s="2">
        <f>ROUND((SUM(V62:V64))/1,2)</f>
        <v>0</v>
      </c>
    </row>
    <row r="66" spans="1:26">
      <c r="A66" s="1"/>
      <c r="B66" s="1"/>
      <c r="C66" s="1"/>
      <c r="D66" s="1"/>
      <c r="E66" s="1"/>
      <c r="F66" s="174"/>
      <c r="G66" s="154"/>
      <c r="H66" s="154"/>
      <c r="I66" s="154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>
      <c r="A67" s="161"/>
      <c r="B67" s="161"/>
      <c r="C67" s="161"/>
      <c r="D67" s="2" t="s">
        <v>70</v>
      </c>
      <c r="E67" s="161"/>
      <c r="F67" s="178"/>
      <c r="G67" s="164">
        <f>ROUND((SUM(L37:L66))/2,2)</f>
        <v>0</v>
      </c>
      <c r="H67" s="164">
        <f>ROUND((SUM(M37:M66))/2,2)</f>
        <v>0</v>
      </c>
      <c r="I67" s="164">
        <f>ROUND((SUM(I37:I66))/2,2)</f>
        <v>0</v>
      </c>
      <c r="J67" s="161"/>
      <c r="K67" s="161"/>
      <c r="L67" s="161">
        <f>ROUND((SUM(L37:L66))/2,2)</f>
        <v>0</v>
      </c>
      <c r="M67" s="161">
        <f>ROUND((SUM(M37:M66))/2,2)</f>
        <v>0</v>
      </c>
      <c r="N67" s="161"/>
      <c r="O67" s="161"/>
      <c r="P67" s="200"/>
      <c r="Q67" s="1"/>
      <c r="R67" s="1"/>
      <c r="S67" s="200">
        <f>ROUND((SUM(S37:S66))/2,2)</f>
        <v>1.45</v>
      </c>
      <c r="V67" s="2">
        <f>ROUND((SUM(V37:V66))/2,2)</f>
        <v>0</v>
      </c>
    </row>
    <row r="68" spans="1:26">
      <c r="A68" s="202"/>
      <c r="B68" s="202"/>
      <c r="C68" s="202"/>
      <c r="D68" s="202" t="s">
        <v>73</v>
      </c>
      <c r="E68" s="202"/>
      <c r="F68" s="203"/>
      <c r="G68" s="204">
        <f>ROUND((SUM(L9:L67))/3,2)</f>
        <v>0</v>
      </c>
      <c r="H68" s="204">
        <f>ROUND((SUM(M9:M67))/3,2)</f>
        <v>0</v>
      </c>
      <c r="I68" s="204">
        <f>ROUND((SUM(I9:I67))/3,2)</f>
        <v>0</v>
      </c>
      <c r="J68" s="202"/>
      <c r="K68" s="202">
        <f>ROUND((SUM(K9:K67))/3,2)</f>
        <v>0</v>
      </c>
      <c r="L68" s="202">
        <f>ROUND((SUM(L9:L67))/3,2)</f>
        <v>0</v>
      </c>
      <c r="M68" s="202">
        <f>ROUND((SUM(M9:M67))/3,2)</f>
        <v>0</v>
      </c>
      <c r="N68" s="202"/>
      <c r="O68" s="202"/>
      <c r="P68" s="203"/>
      <c r="Q68" s="202"/>
      <c r="R68" s="202"/>
      <c r="S68" s="203">
        <f>ROUND((SUM(S9:S67))/3,2)</f>
        <v>6.08</v>
      </c>
      <c r="T68" s="205"/>
      <c r="U68" s="205"/>
      <c r="V68" s="202">
        <f>ROUND((SUM(V9:V67))/3,2)</f>
        <v>8.4600000000000009</v>
      </c>
      <c r="Z68">
        <f>(SUM(Z9:Z67))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Zákazka Výmena okien v MŠ Šafárikova trieda Košice / Exteriér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6792</vt:lpstr>
      <vt:lpstr>Rekap 6792</vt:lpstr>
      <vt:lpstr>SO 6792</vt:lpstr>
      <vt:lpstr>Kryci_list 6793</vt:lpstr>
      <vt:lpstr>Rekap 6793</vt:lpstr>
      <vt:lpstr>SO 6793</vt:lpstr>
      <vt:lpstr>'Rekap 6792'!Názvy_tlače</vt:lpstr>
      <vt:lpstr>'Rekap 6793'!Názvy_tlače</vt:lpstr>
      <vt:lpstr>'SO 6792'!Názvy_tlače</vt:lpstr>
      <vt:lpstr>'SO 6793'!Názvy_tlače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Stefany</cp:lastModifiedBy>
  <dcterms:created xsi:type="dcterms:W3CDTF">2020-10-27T08:04:05Z</dcterms:created>
  <dcterms:modified xsi:type="dcterms:W3CDTF">2020-10-27T08:17:18Z</dcterms:modified>
</cp:coreProperties>
</file>