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ZiarNadHronom\TECHNICKE SLUZBY\Plavaren\PZ04 VZT+Zdravotechnika\cast2_zdravotechnika\Tender_6_E11_Zdavotechnika_VO_04_11_2020\"/>
    </mc:Choice>
  </mc:AlternateContent>
  <bookViews>
    <workbookView xWindow="0" yWindow="0" windowWidth="19200" windowHeight="7310"/>
  </bookViews>
  <sheets>
    <sheet name="Rekapitulácia stavby" sheetId="1" r:id="rId1"/>
    <sheet name="01 - Zdravotechnika+búrac..." sheetId="2" r:id="rId2"/>
    <sheet name="02 - Zdravotechnika+búrac..." sheetId="3" r:id="rId3"/>
    <sheet name="03 - Výmena zdravotechn -..." sheetId="4" r:id="rId4"/>
  </sheets>
  <definedNames>
    <definedName name="_xlnm._FilterDatabase" localSheetId="1" hidden="1">'01 - Zdravotechnika+búrac...'!$C$119:$K$168</definedName>
    <definedName name="_xlnm._FilterDatabase" localSheetId="2" hidden="1">'02 - Zdravotechnika+búrac...'!$C$124:$K$303</definedName>
    <definedName name="_xlnm._FilterDatabase" localSheetId="3" hidden="1">'03 - Výmena zdravotechn -...'!$C$126:$K$247</definedName>
    <definedName name="_xlnm.Print_Titles" localSheetId="1">'01 - Zdravotechnika+búrac...'!$119:$119</definedName>
    <definedName name="_xlnm.Print_Titles" localSheetId="2">'02 - Zdravotechnika+búrac...'!$124:$124</definedName>
    <definedName name="_xlnm.Print_Titles" localSheetId="3">'03 - Výmena zdravotechn -...'!$126:$126</definedName>
    <definedName name="_xlnm.Print_Titles" localSheetId="0">'Rekapitulácia stavby'!$92:$92</definedName>
    <definedName name="_xlnm.Print_Area" localSheetId="1">'01 - Zdravotechnika+búrac...'!$C$4:$J$76,'01 - Zdravotechnika+búrac...'!$C$82:$J$101,'01 - Zdravotechnika+búrac...'!$C$107:$K$168</definedName>
    <definedName name="_xlnm.Print_Area" localSheetId="2">'02 - Zdravotechnika+búrac...'!$C$4:$J$76,'02 - Zdravotechnika+búrac...'!$C$82:$J$106,'02 - Zdravotechnika+búrac...'!$C$112:$K$303</definedName>
    <definedName name="_xlnm.Print_Area" localSheetId="3">'03 - Výmena zdravotechn -...'!$C$4:$J$76,'03 - Výmena zdravotechn -...'!$C$82:$J$108,'03 - Výmena zdravotechn -...'!$C$114:$K$247</definedName>
    <definedName name="_xlnm.Print_Area" localSheetId="0">'Rekapitulácia stavby'!$D$4:$AO$76,'Rekapitulácia stavby'!$C$82:$AQ$98</definedName>
  </definedNames>
  <calcPr calcId="152511"/>
</workbook>
</file>

<file path=xl/calcChain.xml><?xml version="1.0" encoding="utf-8"?>
<calcChain xmlns="http://schemas.openxmlformats.org/spreadsheetml/2006/main">
  <c r="J133" i="4" l="1"/>
  <c r="T132" i="4"/>
  <c r="R132" i="4"/>
  <c r="P132" i="4"/>
  <c r="BK132" i="4"/>
  <c r="J132" i="4"/>
  <c r="J101" i="4"/>
  <c r="J131" i="4"/>
  <c r="J130" i="4"/>
  <c r="J129" i="4"/>
  <c r="T128" i="4"/>
  <c r="R128" i="4"/>
  <c r="P128" i="4"/>
  <c r="BK128" i="4"/>
  <c r="J128" i="4"/>
  <c r="J97" i="4"/>
  <c r="J37" i="4"/>
  <c r="J36" i="4"/>
  <c r="AY97" i="1"/>
  <c r="J35" i="4"/>
  <c r="AX97" i="1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6" i="4"/>
  <c r="BH236" i="4"/>
  <c r="BG236" i="4"/>
  <c r="BE236" i="4"/>
  <c r="T236" i="4"/>
  <c r="R236" i="4"/>
  <c r="P236" i="4"/>
  <c r="BI234" i="4"/>
  <c r="BH234" i="4"/>
  <c r="BG234" i="4"/>
  <c r="BE234" i="4"/>
  <c r="T234" i="4"/>
  <c r="R234" i="4"/>
  <c r="P234" i="4"/>
  <c r="BI232" i="4"/>
  <c r="BH232" i="4"/>
  <c r="BG232" i="4"/>
  <c r="BE232" i="4"/>
  <c r="T232" i="4"/>
  <c r="R232" i="4"/>
  <c r="P232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6" i="4"/>
  <c r="BH226" i="4"/>
  <c r="BG226" i="4"/>
  <c r="BE226" i="4"/>
  <c r="T226" i="4"/>
  <c r="R226" i="4"/>
  <c r="P226" i="4"/>
  <c r="BI224" i="4"/>
  <c r="BH224" i="4"/>
  <c r="BG224" i="4"/>
  <c r="BE224" i="4"/>
  <c r="T224" i="4"/>
  <c r="R224" i="4"/>
  <c r="P224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7" i="4"/>
  <c r="BH197" i="4"/>
  <c r="BG197" i="4"/>
  <c r="BE197" i="4"/>
  <c r="T197" i="4"/>
  <c r="R197" i="4"/>
  <c r="P197" i="4"/>
  <c r="BI195" i="4"/>
  <c r="BH195" i="4"/>
  <c r="BG195" i="4"/>
  <c r="BE195" i="4"/>
  <c r="T195" i="4"/>
  <c r="R195" i="4"/>
  <c r="P195" i="4"/>
  <c r="BI193" i="4"/>
  <c r="BH193" i="4"/>
  <c r="BG193" i="4"/>
  <c r="BE193" i="4"/>
  <c r="T193" i="4"/>
  <c r="R193" i="4"/>
  <c r="P193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J102" i="4"/>
  <c r="J100" i="4"/>
  <c r="J99" i="4"/>
  <c r="J98" i="4"/>
  <c r="J124" i="4"/>
  <c r="J123" i="4"/>
  <c r="F123" i="4"/>
  <c r="F121" i="4"/>
  <c r="E119" i="4"/>
  <c r="J92" i="4"/>
  <c r="J91" i="4"/>
  <c r="F91" i="4"/>
  <c r="F89" i="4"/>
  <c r="E87" i="4"/>
  <c r="J18" i="4"/>
  <c r="E18" i="4"/>
  <c r="F92" i="4"/>
  <c r="J17" i="4"/>
  <c r="J12" i="4"/>
  <c r="J89" i="4"/>
  <c r="E7" i="4"/>
  <c r="E117" i="4"/>
  <c r="J37" i="3"/>
  <c r="J36" i="3"/>
  <c r="AY96" i="1"/>
  <c r="J35" i="3"/>
  <c r="AX96" i="1"/>
  <c r="BI302" i="3"/>
  <c r="BH302" i="3"/>
  <c r="BG302" i="3"/>
  <c r="BE302" i="3"/>
  <c r="T302" i="3"/>
  <c r="R302" i="3"/>
  <c r="P302" i="3"/>
  <c r="BI300" i="3"/>
  <c r="BH300" i="3"/>
  <c r="BG300" i="3"/>
  <c r="BE300" i="3"/>
  <c r="T300" i="3"/>
  <c r="R300" i="3"/>
  <c r="P300" i="3"/>
  <c r="BI296" i="3"/>
  <c r="BH296" i="3"/>
  <c r="BG296" i="3"/>
  <c r="BE296" i="3"/>
  <c r="T296" i="3"/>
  <c r="T295" i="3"/>
  <c r="R296" i="3"/>
  <c r="R295" i="3"/>
  <c r="P296" i="3"/>
  <c r="P295" i="3"/>
  <c r="BI294" i="3"/>
  <c r="BH294" i="3"/>
  <c r="BG294" i="3"/>
  <c r="BE294" i="3"/>
  <c r="T294" i="3"/>
  <c r="R294" i="3"/>
  <c r="P294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7" i="3"/>
  <c r="BH287" i="3"/>
  <c r="BG287" i="3"/>
  <c r="BE287" i="3"/>
  <c r="T287" i="3"/>
  <c r="T286" i="3"/>
  <c r="R287" i="3"/>
  <c r="R286" i="3"/>
  <c r="P287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8" i="3"/>
  <c r="BH278" i="3"/>
  <c r="BG278" i="3"/>
  <c r="BE278" i="3"/>
  <c r="T278" i="3"/>
  <c r="R278" i="3"/>
  <c r="P278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R252" i="3"/>
  <c r="P252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4" i="3"/>
  <c r="BH234" i="3"/>
  <c r="BG234" i="3"/>
  <c r="BE234" i="3"/>
  <c r="T234" i="3"/>
  <c r="R234" i="3"/>
  <c r="P234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8" i="3"/>
  <c r="BH218" i="3"/>
  <c r="BG218" i="3"/>
  <c r="BE218" i="3"/>
  <c r="T218" i="3"/>
  <c r="R218" i="3"/>
  <c r="P218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122" i="3"/>
  <c r="J17" i="3"/>
  <c r="J12" i="3"/>
  <c r="J119" i="3"/>
  <c r="E7" i="3"/>
  <c r="E115" i="3"/>
  <c r="J37" i="2"/>
  <c r="J36" i="2"/>
  <c r="AY95" i="1"/>
  <c r="J35" i="2"/>
  <c r="AX95" i="1"/>
  <c r="BI167" i="2"/>
  <c r="BH167" i="2"/>
  <c r="BG167" i="2"/>
  <c r="BE167" i="2"/>
  <c r="T167" i="2"/>
  <c r="T166" i="2"/>
  <c r="R167" i="2"/>
  <c r="R166" i="2"/>
  <c r="P167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J117" i="2"/>
  <c r="J116" i="2"/>
  <c r="F116" i="2"/>
  <c r="F114" i="2"/>
  <c r="E112" i="2"/>
  <c r="J92" i="2"/>
  <c r="J91" i="2"/>
  <c r="F91" i="2"/>
  <c r="F89" i="2"/>
  <c r="E87" i="2"/>
  <c r="J18" i="2"/>
  <c r="E18" i="2"/>
  <c r="F117" i="2"/>
  <c r="J17" i="2"/>
  <c r="J12" i="2"/>
  <c r="J114" i="2"/>
  <c r="E7" i="2"/>
  <c r="E85" i="2"/>
  <c r="L90" i="1"/>
  <c r="AM90" i="1"/>
  <c r="AM89" i="1"/>
  <c r="L89" i="1"/>
  <c r="AM87" i="1"/>
  <c r="L87" i="1"/>
  <c r="L85" i="1"/>
  <c r="L84" i="1"/>
  <c r="J246" i="4"/>
  <c r="J245" i="4"/>
  <c r="BK240" i="4"/>
  <c r="BK238" i="4"/>
  <c r="J236" i="4"/>
  <c r="J226" i="4"/>
  <c r="BK221" i="4"/>
  <c r="J220" i="4"/>
  <c r="BK219" i="4"/>
  <c r="J218" i="4"/>
  <c r="BK217" i="4"/>
  <c r="BK215" i="4"/>
  <c r="J214" i="4"/>
  <c r="J206" i="4"/>
  <c r="J203" i="4"/>
  <c r="BK195" i="4"/>
  <c r="BK193" i="4"/>
  <c r="BK188" i="4"/>
  <c r="J187" i="4"/>
  <c r="J186" i="4"/>
  <c r="BK184" i="4"/>
  <c r="BK183" i="4"/>
  <c r="J182" i="4"/>
  <c r="J181" i="4"/>
  <c r="BK180" i="4"/>
  <c r="BK178" i="4"/>
  <c r="BK177" i="4"/>
  <c r="BK176" i="4"/>
  <c r="BK174" i="4"/>
  <c r="J167" i="4"/>
  <c r="BK166" i="4"/>
  <c r="J158" i="4"/>
  <c r="J157" i="4"/>
  <c r="J155" i="4"/>
  <c r="J154" i="4"/>
  <c r="J152" i="4"/>
  <c r="J151" i="4"/>
  <c r="J149" i="4"/>
  <c r="BK147" i="4"/>
  <c r="J146" i="4"/>
  <c r="BK145" i="4"/>
  <c r="J138" i="4"/>
  <c r="J294" i="3"/>
  <c r="J292" i="3"/>
  <c r="J290" i="3"/>
  <c r="J287" i="3"/>
  <c r="BK285" i="3"/>
  <c r="J284" i="3"/>
  <c r="BK282" i="3"/>
  <c r="J281" i="3"/>
  <c r="BK278" i="3"/>
  <c r="J276" i="3"/>
  <c r="BK272" i="3"/>
  <c r="J266" i="3"/>
  <c r="J265" i="3"/>
  <c r="BK259" i="3"/>
  <c r="J259" i="3"/>
  <c r="J256" i="3"/>
  <c r="BK254" i="3"/>
  <c r="J248" i="3"/>
  <c r="BK246" i="3"/>
  <c r="BK245" i="3"/>
  <c r="BK242" i="3"/>
  <c r="BK240" i="3"/>
  <c r="J230" i="3"/>
  <c r="J225" i="3"/>
  <c r="J223" i="3"/>
  <c r="J222" i="3"/>
  <c r="J216" i="3"/>
  <c r="J215" i="3"/>
  <c r="BK213" i="3"/>
  <c r="BK211" i="3"/>
  <c r="BK208" i="3"/>
  <c r="BK207" i="3"/>
  <c r="J205" i="3"/>
  <c r="BK198" i="3"/>
  <c r="J197" i="3"/>
  <c r="BK247" i="4"/>
  <c r="BK246" i="4"/>
  <c r="J243" i="4"/>
  <c r="J240" i="4"/>
  <c r="J239" i="4"/>
  <c r="J238" i="4"/>
  <c r="BK234" i="4"/>
  <c r="J232" i="4"/>
  <c r="BK226" i="4"/>
  <c r="BK224" i="4"/>
  <c r="BK222" i="4"/>
  <c r="BK220" i="4"/>
  <c r="J219" i="4"/>
  <c r="J217" i="4"/>
  <c r="BK213" i="4"/>
  <c r="BK212" i="4"/>
  <c r="BK210" i="4"/>
  <c r="BK209" i="4"/>
  <c r="J205" i="4"/>
  <c r="J199" i="4"/>
  <c r="J193" i="4"/>
  <c r="J191" i="4"/>
  <c r="BK190" i="4"/>
  <c r="J183" i="4"/>
  <c r="BK182" i="4"/>
  <c r="BK179" i="4"/>
  <c r="J177" i="4"/>
  <c r="BK173" i="4"/>
  <c r="BK172" i="4"/>
  <c r="BK170" i="4"/>
  <c r="J169" i="4"/>
  <c r="BK168" i="4"/>
  <c r="BK167" i="4"/>
  <c r="J166" i="4"/>
  <c r="BK164" i="4"/>
  <c r="BK162" i="4"/>
  <c r="BK160" i="4"/>
  <c r="BK156" i="4"/>
  <c r="BK155" i="4"/>
  <c r="BK153" i="4"/>
  <c r="BK151" i="4"/>
  <c r="BK148" i="4"/>
  <c r="BK144" i="4"/>
  <c r="J143" i="4"/>
  <c r="J142" i="4"/>
  <c r="BK140" i="4"/>
  <c r="J136" i="4"/>
  <c r="J300" i="3"/>
  <c r="J296" i="3"/>
  <c r="BK292" i="3"/>
  <c r="BK287" i="3"/>
  <c r="BK281" i="3"/>
  <c r="J280" i="3"/>
  <c r="BK276" i="3"/>
  <c r="BK275" i="3"/>
  <c r="J272" i="3"/>
  <c r="BK270" i="3"/>
  <c r="BK261" i="3"/>
  <c r="BK258" i="3"/>
  <c r="J254" i="3"/>
  <c r="J252" i="3"/>
  <c r="BK250" i="3"/>
  <c r="J247" i="3"/>
  <c r="BK244" i="3"/>
  <c r="J240" i="3"/>
  <c r="BK238" i="3"/>
  <c r="J237" i="3"/>
  <c r="J236" i="3"/>
  <c r="BK234" i="3"/>
  <c r="BK232" i="3"/>
  <c r="BK226" i="3"/>
  <c r="BK225" i="3"/>
  <c r="BK222" i="3"/>
  <c r="J218" i="3"/>
  <c r="BK216" i="3"/>
  <c r="BK215" i="3"/>
  <c r="J213" i="3"/>
  <c r="J211" i="3"/>
  <c r="BK209" i="3"/>
  <c r="J207" i="3"/>
  <c r="J206" i="3"/>
  <c r="J203" i="3"/>
  <c r="BK200" i="3"/>
  <c r="J199" i="3"/>
  <c r="J196" i="3"/>
  <c r="BK195" i="3"/>
  <c r="J195" i="3"/>
  <c r="BK194" i="3"/>
  <c r="BK193" i="3"/>
  <c r="J192" i="3"/>
  <c r="BK191" i="3"/>
  <c r="BK190" i="3"/>
  <c r="J189" i="3"/>
  <c r="J188" i="3"/>
  <c r="J187" i="3"/>
  <c r="BK186" i="3"/>
  <c r="J185" i="3"/>
  <c r="BK184" i="3"/>
  <c r="BK183" i="3"/>
  <c r="BK182" i="3"/>
  <c r="J179" i="3"/>
  <c r="BK178" i="3"/>
  <c r="BK177" i="3"/>
  <c r="J176" i="3"/>
  <c r="J175" i="3"/>
  <c r="J174" i="3"/>
  <c r="BK173" i="3"/>
  <c r="J172" i="3"/>
  <c r="BK171" i="3"/>
  <c r="BK170" i="3"/>
  <c r="J169" i="3"/>
  <c r="BK167" i="3"/>
  <c r="BK166" i="3"/>
  <c r="J165" i="3"/>
  <c r="BK164" i="3"/>
  <c r="J163" i="3"/>
  <c r="BK162" i="3"/>
  <c r="J161" i="3"/>
  <c r="J160" i="3"/>
  <c r="BK159" i="3"/>
  <c r="J158" i="3"/>
  <c r="BK157" i="3"/>
  <c r="BK156" i="3"/>
  <c r="BK155" i="3"/>
  <c r="BK153" i="3"/>
  <c r="BK152" i="3"/>
  <c r="BK150" i="3"/>
  <c r="J149" i="3"/>
  <c r="BK147" i="3"/>
  <c r="BK146" i="3"/>
  <c r="BK145" i="3"/>
  <c r="J143" i="3"/>
  <c r="J142" i="3"/>
  <c r="BK141" i="3"/>
  <c r="BK140" i="3"/>
  <c r="BK139" i="3"/>
  <c r="BK138" i="3"/>
  <c r="BK136" i="3"/>
  <c r="J134" i="3"/>
  <c r="BK132" i="3"/>
  <c r="BK130" i="3"/>
  <c r="BK128" i="3"/>
  <c r="J167" i="2"/>
  <c r="J164" i="2"/>
  <c r="BK162" i="2"/>
  <c r="BK160" i="2"/>
  <c r="J160" i="2"/>
  <c r="BK158" i="2"/>
  <c r="J157" i="2"/>
  <c r="BK156" i="2"/>
  <c r="BK154" i="2"/>
  <c r="J153" i="2"/>
  <c r="BK152" i="2"/>
  <c r="BK150" i="2"/>
  <c r="J149" i="2"/>
  <c r="BK147" i="2"/>
  <c r="J145" i="2"/>
  <c r="J144" i="2"/>
  <c r="BK142" i="2"/>
  <c r="J141" i="2"/>
  <c r="BK140" i="2"/>
  <c r="BK139" i="2"/>
  <c r="BK138" i="2"/>
  <c r="J137" i="2"/>
  <c r="BK136" i="2"/>
  <c r="BK135" i="2"/>
  <c r="J134" i="2"/>
  <c r="BK133" i="2"/>
  <c r="J132" i="2"/>
  <c r="BK130" i="2"/>
  <c r="J128" i="2"/>
  <c r="J126" i="2"/>
  <c r="BK125" i="2"/>
  <c r="J123" i="2"/>
  <c r="BK243" i="4"/>
  <c r="BK242" i="4"/>
  <c r="BK241" i="4"/>
  <c r="BK236" i="4"/>
  <c r="J234" i="4"/>
  <c r="BK232" i="4"/>
  <c r="J230" i="4"/>
  <c r="BK228" i="4"/>
  <c r="J222" i="4"/>
  <c r="BK218" i="4"/>
  <c r="J212" i="4"/>
  <c r="J209" i="4"/>
  <c r="BK208" i="4"/>
  <c r="BK205" i="4"/>
  <c r="BK203" i="4"/>
  <c r="J201" i="4"/>
  <c r="BK199" i="4"/>
  <c r="BK197" i="4"/>
  <c r="J195" i="4"/>
  <c r="BK191" i="4"/>
  <c r="J190" i="4"/>
  <c r="J188" i="4"/>
  <c r="BK185" i="4"/>
  <c r="BK181" i="4"/>
  <c r="J179" i="4"/>
  <c r="BK175" i="4"/>
  <c r="J172" i="4"/>
  <c r="J170" i="4"/>
  <c r="J168" i="4"/>
  <c r="BK157" i="4"/>
  <c r="J156" i="4"/>
  <c r="BK154" i="4"/>
  <c r="J153" i="4"/>
  <c r="BK152" i="4"/>
  <c r="J150" i="4"/>
  <c r="J148" i="4"/>
  <c r="J147" i="4"/>
  <c r="J144" i="4"/>
  <c r="BK142" i="4"/>
  <c r="J141" i="4"/>
  <c r="J140" i="4"/>
  <c r="BK138" i="4"/>
  <c r="BK302" i="3"/>
  <c r="J302" i="3"/>
  <c r="BK300" i="3"/>
  <c r="BK296" i="3"/>
  <c r="BK294" i="3"/>
  <c r="J285" i="3"/>
  <c r="BK284" i="3"/>
  <c r="J270" i="3"/>
  <c r="BK269" i="3"/>
  <c r="J267" i="3"/>
  <c r="BK265" i="3"/>
  <c r="BK263" i="3"/>
  <c r="J261" i="3"/>
  <c r="J258" i="3"/>
  <c r="BK256" i="3"/>
  <c r="BK252" i="3"/>
  <c r="J250" i="3"/>
  <c r="BK248" i="3"/>
  <c r="BK247" i="3"/>
  <c r="J245" i="3"/>
  <c r="J242" i="3"/>
  <c r="BK236" i="3"/>
  <c r="J234" i="3"/>
  <c r="J232" i="3"/>
  <c r="BK230" i="3"/>
  <c r="J228" i="3"/>
  <c r="BK223" i="3"/>
  <c r="BK220" i="3"/>
  <c r="J209" i="3"/>
  <c r="J208" i="3"/>
  <c r="BK205" i="3"/>
  <c r="BK203" i="3"/>
  <c r="BK202" i="3"/>
  <c r="J198" i="3"/>
  <c r="BK197" i="3"/>
  <c r="BK196" i="3"/>
  <c r="J182" i="3"/>
  <c r="J180" i="3"/>
  <c r="BK179" i="3"/>
  <c r="J247" i="4"/>
  <c r="BK245" i="4"/>
  <c r="J242" i="4"/>
  <c r="J241" i="4"/>
  <c r="BK239" i="4"/>
  <c r="BK230" i="4"/>
  <c r="J228" i="4"/>
  <c r="J224" i="4"/>
  <c r="J221" i="4"/>
  <c r="J215" i="4"/>
  <c r="BK214" i="4"/>
  <c r="J213" i="4"/>
  <c r="J210" i="4"/>
  <c r="J208" i="4"/>
  <c r="BK206" i="4"/>
  <c r="BK201" i="4"/>
  <c r="J197" i="4"/>
  <c r="BK187" i="4"/>
  <c r="BK186" i="4"/>
  <c r="J185" i="4"/>
  <c r="J184" i="4"/>
  <c r="J180" i="4"/>
  <c r="J178" i="4"/>
  <c r="J176" i="4"/>
  <c r="J175" i="4"/>
  <c r="J174" i="4"/>
  <c r="J173" i="4"/>
  <c r="BK169" i="4"/>
  <c r="J164" i="4"/>
  <c r="J162" i="4"/>
  <c r="J160" i="4"/>
  <c r="BK158" i="4"/>
  <c r="BK150" i="4"/>
  <c r="BK149" i="4"/>
  <c r="BK146" i="4"/>
  <c r="J145" i="4"/>
  <c r="BK143" i="4"/>
  <c r="BK141" i="4"/>
  <c r="BK136" i="4"/>
  <c r="BK290" i="3"/>
  <c r="J282" i="3"/>
  <c r="BK280" i="3"/>
  <c r="J278" i="3"/>
  <c r="J275" i="3"/>
  <c r="BK274" i="3"/>
  <c r="J274" i="3"/>
  <c r="J269" i="3"/>
  <c r="BK267" i="3"/>
  <c r="BK266" i="3"/>
  <c r="J263" i="3"/>
  <c r="J246" i="3"/>
  <c r="J244" i="3"/>
  <c r="J238" i="3"/>
  <c r="BK237" i="3"/>
  <c r="BK228" i="3"/>
  <c r="J226" i="3"/>
  <c r="J220" i="3"/>
  <c r="BK218" i="3"/>
  <c r="BK206" i="3"/>
  <c r="J202" i="3"/>
  <c r="J200" i="3"/>
  <c r="BK199" i="3"/>
  <c r="J194" i="3"/>
  <c r="J193" i="3"/>
  <c r="BK192" i="3"/>
  <c r="J191" i="3"/>
  <c r="J190" i="3"/>
  <c r="BK189" i="3"/>
  <c r="BK188" i="3"/>
  <c r="BK187" i="3"/>
  <c r="J186" i="3"/>
  <c r="BK185" i="3"/>
  <c r="J184" i="3"/>
  <c r="J183" i="3"/>
  <c r="BK180" i="3"/>
  <c r="J178" i="3"/>
  <c r="J177" i="3"/>
  <c r="BK176" i="3"/>
  <c r="BK175" i="3"/>
  <c r="BK174" i="3"/>
  <c r="J173" i="3"/>
  <c r="BK172" i="3"/>
  <c r="J171" i="3"/>
  <c r="J170" i="3"/>
  <c r="BK169" i="3"/>
  <c r="J167" i="3"/>
  <c r="J166" i="3"/>
  <c r="BK165" i="3"/>
  <c r="J164" i="3"/>
  <c r="BK163" i="3"/>
  <c r="J162" i="3"/>
  <c r="BK161" i="3"/>
  <c r="BK160" i="3"/>
  <c r="J159" i="3"/>
  <c r="BK158" i="3"/>
  <c r="J157" i="3"/>
  <c r="J156" i="3"/>
  <c r="J155" i="3"/>
  <c r="J153" i="3"/>
  <c r="J152" i="3"/>
  <c r="J150" i="3"/>
  <c r="BK149" i="3"/>
  <c r="J147" i="3"/>
  <c r="J146" i="3"/>
  <c r="J145" i="3"/>
  <c r="BK143" i="3"/>
  <c r="BK142" i="3"/>
  <c r="J141" i="3"/>
  <c r="J140" i="3"/>
  <c r="J139" i="3"/>
  <c r="J138" i="3"/>
  <c r="J136" i="3"/>
  <c r="BK134" i="3"/>
  <c r="J132" i="3"/>
  <c r="J130" i="3"/>
  <c r="J128" i="3"/>
  <c r="BK167" i="2"/>
  <c r="BK164" i="2"/>
  <c r="J162" i="2"/>
  <c r="J158" i="2"/>
  <c r="BK157" i="2"/>
  <c r="J156" i="2"/>
  <c r="J154" i="2"/>
  <c r="BK153" i="2"/>
  <c r="J152" i="2"/>
  <c r="J150" i="2"/>
  <c r="BK149" i="2"/>
  <c r="J147" i="2"/>
  <c r="BK145" i="2"/>
  <c r="BK144" i="2"/>
  <c r="J142" i="2"/>
  <c r="BK141" i="2"/>
  <c r="J140" i="2"/>
  <c r="J139" i="2"/>
  <c r="J138" i="2"/>
  <c r="BK137" i="2"/>
  <c r="J136" i="2"/>
  <c r="J135" i="2"/>
  <c r="BK134" i="2"/>
  <c r="J133" i="2"/>
  <c r="BK132" i="2"/>
  <c r="J130" i="2"/>
  <c r="BK128" i="2"/>
  <c r="BK127" i="2"/>
  <c r="J127" i="2"/>
  <c r="BK126" i="2"/>
  <c r="J125" i="2"/>
  <c r="BK123" i="2"/>
  <c r="AS94" i="1"/>
  <c r="P122" i="2" l="1"/>
  <c r="R122" i="2"/>
  <c r="BK159" i="2"/>
  <c r="J159" i="2"/>
  <c r="J99" i="2" s="1"/>
  <c r="P159" i="2"/>
  <c r="T159" i="2"/>
  <c r="P127" i="3"/>
  <c r="P148" i="3"/>
  <c r="T210" i="3"/>
  <c r="P289" i="3"/>
  <c r="T299" i="3"/>
  <c r="T298" i="3" s="1"/>
  <c r="BK127" i="3"/>
  <c r="J127" i="3"/>
  <c r="J98" i="3"/>
  <c r="T127" i="3"/>
  <c r="T148" i="3"/>
  <c r="P210" i="3"/>
  <c r="T289" i="3"/>
  <c r="BK299" i="3"/>
  <c r="J299" i="3" s="1"/>
  <c r="J105" i="3" s="1"/>
  <c r="BK122" i="2"/>
  <c r="J122" i="2" s="1"/>
  <c r="J98" i="2" s="1"/>
  <c r="T122" i="2"/>
  <c r="T121" i="2"/>
  <c r="T120" i="2" s="1"/>
  <c r="R159" i="2"/>
  <c r="R127" i="3"/>
  <c r="R148" i="3"/>
  <c r="BK210" i="3"/>
  <c r="J210" i="3"/>
  <c r="J100" i="3" s="1"/>
  <c r="R289" i="3"/>
  <c r="P299" i="3"/>
  <c r="P298" i="3" s="1"/>
  <c r="BK135" i="4"/>
  <c r="J135" i="4"/>
  <c r="J104" i="4" s="1"/>
  <c r="R135" i="4"/>
  <c r="BK171" i="4"/>
  <c r="J171" i="4"/>
  <c r="J105" i="4" s="1"/>
  <c r="R171" i="4"/>
  <c r="P189" i="4"/>
  <c r="BK148" i="3"/>
  <c r="J148" i="3" s="1"/>
  <c r="J99" i="3" s="1"/>
  <c r="R210" i="3"/>
  <c r="BK289" i="3"/>
  <c r="J289" i="3" s="1"/>
  <c r="J102" i="3" s="1"/>
  <c r="R299" i="3"/>
  <c r="R298" i="3"/>
  <c r="P135" i="4"/>
  <c r="T135" i="4"/>
  <c r="P171" i="4"/>
  <c r="T171" i="4"/>
  <c r="BK189" i="4"/>
  <c r="J189" i="4" s="1"/>
  <c r="J106" i="4" s="1"/>
  <c r="R189" i="4"/>
  <c r="T189" i="4"/>
  <c r="BK244" i="4"/>
  <c r="J244" i="4" s="1"/>
  <c r="J107" i="4" s="1"/>
  <c r="P244" i="4"/>
  <c r="R244" i="4"/>
  <c r="T244" i="4"/>
  <c r="J89" i="2"/>
  <c r="F92" i="2"/>
  <c r="E110" i="2"/>
  <c r="BF123" i="2"/>
  <c r="BF126" i="2"/>
  <c r="BF128" i="2"/>
  <c r="BF130" i="2"/>
  <c r="BF134" i="2"/>
  <c r="BF135" i="2"/>
  <c r="BF136" i="2"/>
  <c r="BF138" i="2"/>
  <c r="BF141" i="2"/>
  <c r="BF145" i="2"/>
  <c r="BF149" i="2"/>
  <c r="BF150" i="2"/>
  <c r="BF153" i="2"/>
  <c r="BF154" i="2"/>
  <c r="BF157" i="2"/>
  <c r="BF164" i="2"/>
  <c r="BF167" i="2"/>
  <c r="J89" i="3"/>
  <c r="F92" i="3"/>
  <c r="BF128" i="3"/>
  <c r="BF130" i="3"/>
  <c r="BF134" i="3"/>
  <c r="BF136" i="3"/>
  <c r="BF138" i="3"/>
  <c r="BF140" i="3"/>
  <c r="BF143" i="3"/>
  <c r="BF145" i="3"/>
  <c r="BF146" i="3"/>
  <c r="BF147" i="3"/>
  <c r="BF149" i="3"/>
  <c r="BF150" i="3"/>
  <c r="BF152" i="3"/>
  <c r="BF153" i="3"/>
  <c r="BF155" i="3"/>
  <c r="BF156" i="3"/>
  <c r="BF158" i="3"/>
  <c r="BF161" i="3"/>
  <c r="BF162" i="3"/>
  <c r="BF163" i="3"/>
  <c r="BF165" i="3"/>
  <c r="BF166" i="3"/>
  <c r="BF167" i="3"/>
  <c r="BF169" i="3"/>
  <c r="BF170" i="3"/>
  <c r="BF172" i="3"/>
  <c r="BF175" i="3"/>
  <c r="BF176" i="3"/>
  <c r="BF177" i="3"/>
  <c r="BF178" i="3"/>
  <c r="BF182" i="3"/>
  <c r="BF185" i="3"/>
  <c r="BF189" i="3"/>
  <c r="BF190" i="3"/>
  <c r="BF192" i="3"/>
  <c r="BF197" i="3"/>
  <c r="BF202" i="3"/>
  <c r="BF203" i="3"/>
  <c r="BF218" i="3"/>
  <c r="BF234" i="3"/>
  <c r="BF237" i="3"/>
  <c r="BF244" i="3"/>
  <c r="BF245" i="3"/>
  <c r="BF250" i="3"/>
  <c r="BF261" i="3"/>
  <c r="BF267" i="3"/>
  <c r="BF272" i="3"/>
  <c r="BF275" i="3"/>
  <c r="BF276" i="3"/>
  <c r="BF282" i="3"/>
  <c r="E85" i="4"/>
  <c r="BF144" i="4"/>
  <c r="BF146" i="4"/>
  <c r="BF160" i="4"/>
  <c r="BF172" i="4"/>
  <c r="BF174" i="4"/>
  <c r="BF175" i="4"/>
  <c r="BF176" i="4"/>
  <c r="BF180" i="4"/>
  <c r="BF184" i="4"/>
  <c r="BF185" i="4"/>
  <c r="BF187" i="4"/>
  <c r="BF203" i="4"/>
  <c r="BF206" i="4"/>
  <c r="BF208" i="4"/>
  <c r="BF209" i="4"/>
  <c r="BF212" i="4"/>
  <c r="BF215" i="4"/>
  <c r="BF220" i="4"/>
  <c r="BF222" i="4"/>
  <c r="BF224" i="4"/>
  <c r="BF234" i="4"/>
  <c r="BF236" i="4"/>
  <c r="BF241" i="4"/>
  <c r="BF246" i="4"/>
  <c r="BF247" i="4"/>
  <c r="BF180" i="3"/>
  <c r="BF194" i="3"/>
  <c r="BF199" i="3"/>
  <c r="BF207" i="3"/>
  <c r="BF211" i="3"/>
  <c r="BF223" i="3"/>
  <c r="BF230" i="3"/>
  <c r="BF238" i="3"/>
  <c r="BF240" i="3"/>
  <c r="BF256" i="3"/>
  <c r="BF258" i="3"/>
  <c r="BF263" i="3"/>
  <c r="BF266" i="3"/>
  <c r="BF269" i="3"/>
  <c r="BF270" i="3"/>
  <c r="BF274" i="3"/>
  <c r="BF278" i="3"/>
  <c r="BF284" i="3"/>
  <c r="BF285" i="3"/>
  <c r="BF287" i="3"/>
  <c r="BF294" i="3"/>
  <c r="BF296" i="3"/>
  <c r="BF300" i="3"/>
  <c r="BF302" i="3"/>
  <c r="BF138" i="4"/>
  <c r="BF140" i="4"/>
  <c r="BF143" i="4"/>
  <c r="BF147" i="4"/>
  <c r="BF149" i="4"/>
  <c r="BF152" i="4"/>
  <c r="BF155" i="4"/>
  <c r="BF167" i="4"/>
  <c r="BF169" i="4"/>
  <c r="BF173" i="4"/>
  <c r="BF178" i="4"/>
  <c r="BF179" i="4"/>
  <c r="BF182" i="4"/>
  <c r="BF186" i="4"/>
  <c r="BF188" i="4"/>
  <c r="BF193" i="4"/>
  <c r="BF195" i="4"/>
  <c r="BF199" i="4"/>
  <c r="BF214" i="4"/>
  <c r="BF221" i="4"/>
  <c r="BF228" i="4"/>
  <c r="BF232" i="4"/>
  <c r="BF243" i="4"/>
  <c r="BF125" i="2"/>
  <c r="BF127" i="2"/>
  <c r="BF132" i="2"/>
  <c r="BF133" i="2"/>
  <c r="BF137" i="2"/>
  <c r="BF139" i="2"/>
  <c r="BF140" i="2"/>
  <c r="BF142" i="2"/>
  <c r="BF144" i="2"/>
  <c r="BF147" i="2"/>
  <c r="BF152" i="2"/>
  <c r="BF156" i="2"/>
  <c r="BF158" i="2"/>
  <c r="BF160" i="2"/>
  <c r="BF162" i="2"/>
  <c r="BK166" i="2"/>
  <c r="J166" i="2" s="1"/>
  <c r="J100" i="2" s="1"/>
  <c r="E85" i="3"/>
  <c r="BF132" i="3"/>
  <c r="BF139" i="3"/>
  <c r="BF141" i="3"/>
  <c r="BF142" i="3"/>
  <c r="BF157" i="3"/>
  <c r="BF159" i="3"/>
  <c r="BF160" i="3"/>
  <c r="BF164" i="3"/>
  <c r="BF171" i="3"/>
  <c r="BF173" i="3"/>
  <c r="BF174" i="3"/>
  <c r="BF179" i="3"/>
  <c r="BF183" i="3"/>
  <c r="BF184" i="3"/>
  <c r="BF186" i="3"/>
  <c r="BF187" i="3"/>
  <c r="BF188" i="3"/>
  <c r="BF191" i="3"/>
  <c r="BF193" i="3"/>
  <c r="BF196" i="3"/>
  <c r="BF198" i="3"/>
  <c r="BF206" i="3"/>
  <c r="BF208" i="3"/>
  <c r="BF215" i="3"/>
  <c r="BF216" i="3"/>
  <c r="BF222" i="3"/>
  <c r="BF225" i="3"/>
  <c r="BF226" i="3"/>
  <c r="BF242" i="3"/>
  <c r="BF246" i="3"/>
  <c r="BF252" i="3"/>
  <c r="BF259" i="3"/>
  <c r="BF265" i="3"/>
  <c r="BF281" i="3"/>
  <c r="BF290" i="3"/>
  <c r="BK286" i="3"/>
  <c r="J286" i="3"/>
  <c r="J101" i="3" s="1"/>
  <c r="J121" i="4"/>
  <c r="F124" i="4"/>
  <c r="BF142" i="4"/>
  <c r="BF148" i="4"/>
  <c r="BF153" i="4"/>
  <c r="BF162" i="4"/>
  <c r="BF164" i="4"/>
  <c r="BF170" i="4"/>
  <c r="BF183" i="4"/>
  <c r="BF190" i="4"/>
  <c r="BF191" i="4"/>
  <c r="BF197" i="4"/>
  <c r="BF205" i="4"/>
  <c r="BF217" i="4"/>
  <c r="BF226" i="4"/>
  <c r="BF239" i="4"/>
  <c r="BF240" i="4"/>
  <c r="BF195" i="3"/>
  <c r="BF200" i="3"/>
  <c r="BF205" i="3"/>
  <c r="BF209" i="3"/>
  <c r="BF213" i="3"/>
  <c r="BF220" i="3"/>
  <c r="BF228" i="3"/>
  <c r="BF232" i="3"/>
  <c r="BF236" i="3"/>
  <c r="BF247" i="3"/>
  <c r="BF248" i="3"/>
  <c r="BF254" i="3"/>
  <c r="BF280" i="3"/>
  <c r="BF292" i="3"/>
  <c r="BK295" i="3"/>
  <c r="J295" i="3"/>
  <c r="J103" i="3" s="1"/>
  <c r="BF136" i="4"/>
  <c r="BF141" i="4"/>
  <c r="BF145" i="4"/>
  <c r="BF150" i="4"/>
  <c r="BF151" i="4"/>
  <c r="BF154" i="4"/>
  <c r="BF156" i="4"/>
  <c r="BF157" i="4"/>
  <c r="BF158" i="4"/>
  <c r="BF166" i="4"/>
  <c r="BF168" i="4"/>
  <c r="BF177" i="4"/>
  <c r="BF181" i="4"/>
  <c r="BF201" i="4"/>
  <c r="BF210" i="4"/>
  <c r="BF213" i="4"/>
  <c r="BF218" i="4"/>
  <c r="BF219" i="4"/>
  <c r="BF230" i="4"/>
  <c r="BF238" i="4"/>
  <c r="BF242" i="4"/>
  <c r="BF245" i="4"/>
  <c r="F36" i="2"/>
  <c r="BC95" i="1" s="1"/>
  <c r="J33" i="3"/>
  <c r="AV96" i="1" s="1"/>
  <c r="F35" i="4"/>
  <c r="BB97" i="1" s="1"/>
  <c r="J33" i="2"/>
  <c r="AV95" i="1" s="1"/>
  <c r="F33" i="2"/>
  <c r="AZ95" i="1" s="1"/>
  <c r="F35" i="2"/>
  <c r="BB95" i="1" s="1"/>
  <c r="F36" i="3"/>
  <c r="BC96" i="1" s="1"/>
  <c r="F33" i="3"/>
  <c r="AZ96" i="1" s="1"/>
  <c r="F36" i="4"/>
  <c r="BC97" i="1" s="1"/>
  <c r="F33" i="4"/>
  <c r="AZ97" i="1" s="1"/>
  <c r="J33" i="4"/>
  <c r="AV97" i="1" s="1"/>
  <c r="F37" i="3"/>
  <c r="BD96" i="1" s="1"/>
  <c r="F37" i="2"/>
  <c r="BD95" i="1" s="1"/>
  <c r="F37" i="4"/>
  <c r="BD97" i="1" s="1"/>
  <c r="F35" i="3"/>
  <c r="BB96" i="1" s="1"/>
  <c r="R126" i="3" l="1"/>
  <c r="R125" i="3"/>
  <c r="P126" i="3"/>
  <c r="P125" i="3"/>
  <c r="AU96" i="1"/>
  <c r="R121" i="2"/>
  <c r="R120" i="2"/>
  <c r="T134" i="4"/>
  <c r="T127" i="4"/>
  <c r="T126" i="3"/>
  <c r="T125" i="3" s="1"/>
  <c r="P121" i="2"/>
  <c r="P120" i="2"/>
  <c r="AU95" i="1" s="1"/>
  <c r="P134" i="4"/>
  <c r="P127" i="4"/>
  <c r="AU97" i="1"/>
  <c r="R134" i="4"/>
  <c r="R127" i="4" s="1"/>
  <c r="BK121" i="2"/>
  <c r="BK120" i="2"/>
  <c r="J120" i="2" s="1"/>
  <c r="J96" i="2" s="1"/>
  <c r="BK298" i="3"/>
  <c r="J298" i="3"/>
  <c r="J104" i="3"/>
  <c r="BK126" i="3"/>
  <c r="J126" i="3"/>
  <c r="J97" i="3"/>
  <c r="BK134" i="4"/>
  <c r="J134" i="4"/>
  <c r="J103" i="4"/>
  <c r="BB94" i="1"/>
  <c r="W31" i="1"/>
  <c r="J34" i="4"/>
  <c r="AW97" i="1"/>
  <c r="AT97" i="1"/>
  <c r="F34" i="4"/>
  <c r="BA97" i="1" s="1"/>
  <c r="AZ94" i="1"/>
  <c r="W29" i="1"/>
  <c r="J34" i="3"/>
  <c r="AW96" i="1" s="1"/>
  <c r="AT96" i="1" s="1"/>
  <c r="BC94" i="1"/>
  <c r="AY94" i="1" s="1"/>
  <c r="J34" i="2"/>
  <c r="AW95" i="1"/>
  <c r="AT95" i="1"/>
  <c r="BD94" i="1"/>
  <c r="W33" i="1" s="1"/>
  <c r="F34" i="2"/>
  <c r="BA95" i="1"/>
  <c r="F34" i="3"/>
  <c r="BA96" i="1" s="1"/>
  <c r="J121" i="2" l="1"/>
  <c r="J97" i="2"/>
  <c r="BK125" i="3"/>
  <c r="J125" i="3"/>
  <c r="BK127" i="4"/>
  <c r="J127" i="4" s="1"/>
  <c r="J96" i="4" s="1"/>
  <c r="AU94" i="1"/>
  <c r="J30" i="2"/>
  <c r="AG95" i="1"/>
  <c r="AN95" i="1" s="1"/>
  <c r="AV94" i="1"/>
  <c r="AK29" i="1"/>
  <c r="BA94" i="1"/>
  <c r="W30" i="1"/>
  <c r="W32" i="1"/>
  <c r="J30" i="3"/>
  <c r="AG96" i="1"/>
  <c r="AN96" i="1" s="1"/>
  <c r="AX94" i="1"/>
  <c r="J39" i="2" l="1"/>
  <c r="J39" i="3"/>
  <c r="J96" i="3"/>
  <c r="AW94" i="1"/>
  <c r="AK30" i="1"/>
  <c r="J30" i="4"/>
  <c r="AG97" i="1"/>
  <c r="AN97" i="1"/>
  <c r="J39" i="4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<sst xmlns="http://schemas.openxmlformats.org/spreadsheetml/2006/main" count="4356" uniqueCount="877">
  <si>
    <t>Export Komplet</t>
  </si>
  <si>
    <t/>
  </si>
  <si>
    <t>2.0</t>
  </si>
  <si>
    <t>ZAMOK</t>
  </si>
  <si>
    <t>False</t>
  </si>
  <si>
    <t>{f9bca870-d1e2-4788-b543-9b2d5a00d466}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</si>
  <si>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</si>
  <si>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</si>
  <si>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</si>
  <si>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</si>
  <si>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</si>
  <si>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</si>
  <si>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</si>
  <si>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2020/09_4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</si>
  <si>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</si>
  <si>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</si>
  <si>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Zdravotechnika</t>
  </si>
  <si>
    <t>JKSO:</t>
  </si>
  <si>
    <t>KS:</t>
  </si>
  <si>
    <t>Miesto:</t>
  </si>
  <si>
    <t>Žiar nad Hronom</t>
  </si>
  <si>
    <t>Dátum:</t>
  </si>
  <si>
    <t>4. 11. 2020</t>
  </si>
  <si>
    <t>Objednávateľ:</t>
  </si>
  <si>
    <t>IČO:</t>
  </si>
  <si>
    <t>Technické služby Žiar nad Hronom</t>
  </si>
  <si>
    <t>IČ DPH: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</si>
  <si>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</si>
  <si>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</si>
  <si>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</si>
  <si>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</si>
  <si>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</si>
  <si>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</si>
  <si>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</si>
  <si>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</si>
  <si>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</si>
  <si>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</si>
  <si>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</si>
  <si>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</si>
  <si>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</si>
  <si>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</si>
  <si>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</si>
  <si>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</si>
  <si>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</si>
  <si>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</si>
  <si>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</si>
  <si>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</si>
  <si>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</si>
  <si>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</si>
  <si>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</si>
  <si>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</si>
  <si>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</si>
  <si>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</si>
  <si>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</si>
  <si>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</si>
  <si>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</si>
  <si>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</si>
  <si>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</si>
  <si>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</si>
  <si>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</si>
  <si>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</si>
  <si>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</si>
  <si>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</si>
  <si>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</si>
  <si>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</si>
  <si>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</si>
  <si>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</si>
  <si>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</si>
  <si>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</si>
  <si>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</si>
  <si>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</si>
  <si>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</si>
  <si>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</si>
  <si>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</si>
  <si>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</si>
  <si>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</si>
  <si>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</si>
  <si>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</si>
  <si>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</si>
  <si>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</si>
  <si>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</si>
  <si>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Zdravotechnika+búracie práce pre bod I.</t>
  </si>
  <si>
    <t>STA</t>
  </si>
  <si>
    <t>1</t>
  </si>
  <si>
    <t>{f2e6def2-3be1-4fb8-887d-e8d4f8770076}</t>
  </si>
  <si>
    <t>02</t>
  </si>
  <si>
    <t>Zdravotechnika+búracie práce pre bod III.</t>
  </si>
  <si>
    <t>{68245403-2716-445b-8ddf-0f0c5aa96930}</t>
  </si>
  <si>
    <t>03</t>
  </si>
  <si>
    <t>Výmena zdravotechn -kanalizácia vnútorná a vodovod vnútor.-dodatok č.1 ,2.</t>
  </si>
  <si>
    <t>{66d1fc1d-9e12-4105-ab05-213594534dd1}</t>
  </si>
  <si>
    <t>KRYCÍ LIST ROZPOČTU</t>
  </si>
  <si>
    <t>Objekt:</t>
  </si>
  <si>
    <t>01 - Zdravotechnika+búracie práce pre bod I.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</si>
  <si>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</si>
  <si>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</si>
  <si>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</si>
  <si>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</si>
  <si>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</si>
  <si>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</si>
  <si>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721 - Zdravotechnika - vnútorná kanalizácia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</si>
  <si>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</si>
  <si>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</si>
  <si>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</si>
  <si>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</si>
  <si>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</si>
  <si>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</si>
  <si>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</si>
  <si>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</si>
  <si>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</si>
  <si>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</si>
  <si>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</si>
  <si>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</si>
  <si>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</si>
  <si>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</si>
  <si>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</si>
  <si>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</si>
  <si>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</si>
  <si>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</si>
  <si>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721</t>
  </si>
  <si>
    <t>Zdravotechnika - vnútorná kanalizácia</t>
  </si>
  <si>
    <t>K</t>
  </si>
  <si>
    <t>72117-0972r</t>
  </si>
  <si>
    <t>Opr. PVC potrubia, dopojenie rúr D 63 k ležatému rozvodu z liatiny D110</t>
  </si>
  <si>
    <t>kus</t>
  </si>
  <si>
    <t>16</t>
  </si>
  <si>
    <t>P</t>
  </si>
  <si>
    <t>Poznámka k položke:_x000D_
vypílenie otvoru v liatin.potrubí dlžky 700mm,,vloženie PVC potrubia DN110_x000D_
vyhotovenie presuvky a odbočky PVC DN65</t>
  </si>
  <si>
    <t>72117-1105</t>
  </si>
  <si>
    <t>Potrubie kanal. z PVC-U rúr hrdlových odpadné D 50x1,8</t>
  </si>
  <si>
    <t>m</t>
  </si>
  <si>
    <t>4</t>
  </si>
  <si>
    <t>3</t>
  </si>
  <si>
    <t>72117-1106</t>
  </si>
  <si>
    <t>Potrubie kanal. z PVC-U rúr hrdlových odpadné D 63x1,8</t>
  </si>
  <si>
    <t>12</t>
  </si>
  <si>
    <t>72121-3000</t>
  </si>
  <si>
    <t>Montáž podlahového vpustu s vodorovným odtokom DN 50</t>
  </si>
  <si>
    <t>ks</t>
  </si>
  <si>
    <t>980202501</t>
  </si>
  <si>
    <t>5</t>
  </si>
  <si>
    <t>M</t>
  </si>
  <si>
    <t>553 5A0101</t>
  </si>
  <si>
    <t>Vpust podlahová PV 01.D.50.S  nerezová so zápach.uzávierkou  dodávateĺ  sklad.č.AT18-00-048 AZP Brno</t>
  </si>
  <si>
    <t>32</t>
  </si>
  <si>
    <t>876237298</t>
  </si>
  <si>
    <t>Poznámka k položke:_x000D_
vpust d=50mm s lemom pre pripojenie hydroizolácie ,nastavitelná  ,mriežka_x000D_
prietok 35l/min_x000D_
miestnost m.č. 1,29 sklad,miestnosť m.č.1,28 upratovačka</t>
  </si>
  <si>
    <t>6</t>
  </si>
  <si>
    <t>72122-3416</t>
  </si>
  <si>
    <t>Zápachové uzávery nerezové podlahové monáž DN 50/75</t>
  </si>
  <si>
    <t>Poznámka k položke:_x000D_
miestnost m.č.1.29 sklad ,miestnost m.č.1.28 upratovačka</t>
  </si>
  <si>
    <t>7</t>
  </si>
  <si>
    <t>72122..vl</t>
  </si>
  <si>
    <t>Označovacie štítky ventilov a uzáverov</t>
  </si>
  <si>
    <t>kpl</t>
  </si>
  <si>
    <t>8</t>
  </si>
  <si>
    <t>72118-0926</t>
  </si>
  <si>
    <t>Montáž. odpad.PVC potrubia, zhotovenie kolena na potrubí D 53</t>
  </si>
  <si>
    <t>22</t>
  </si>
  <si>
    <t>9</t>
  </si>
  <si>
    <t>286 504220</t>
  </si>
  <si>
    <t>Koleno odpadové PVC d 50/87st.</t>
  </si>
  <si>
    <t>14</t>
  </si>
  <si>
    <t>10</t>
  </si>
  <si>
    <t>72118-0929</t>
  </si>
  <si>
    <t>Montáž odpad. PVC potrubia, zhotovenie kolena na potrubí D 63</t>
  </si>
  <si>
    <t>24</t>
  </si>
  <si>
    <t>11</t>
  </si>
  <si>
    <t>286 504230</t>
  </si>
  <si>
    <t>Koleno odpadové PVC d 63/87st.</t>
  </si>
  <si>
    <t>72119-4105</t>
  </si>
  <si>
    <t>Vyvedenie a upevnenie kanal. odbočiek D 50x1.8</t>
  </si>
  <si>
    <t>26</t>
  </si>
  <si>
    <t>13</t>
  </si>
  <si>
    <t>286 504520</t>
  </si>
  <si>
    <t>Odbočka odpadová PVC d 50/ 50 mm</t>
  </si>
  <si>
    <t>18</t>
  </si>
  <si>
    <t>72119-4106</t>
  </si>
  <si>
    <t>Vyvedenie a upevnenie kanal. odbočiek D 63x1.8</t>
  </si>
  <si>
    <t>28</t>
  </si>
  <si>
    <t>15</t>
  </si>
  <si>
    <t>286 504540</t>
  </si>
  <si>
    <t>Odbočka odpadová PVC d 63/ 50 mm</t>
  </si>
  <si>
    <t>72121-1608</t>
  </si>
  <si>
    <t>Montáž podlahového odtokového štrbin.žlabu dĺž.1160 mm vývod na kraji pre montáž do stredu</t>
  </si>
  <si>
    <t>30</t>
  </si>
  <si>
    <t>17</t>
  </si>
  <si>
    <t>920 AN04639</t>
  </si>
  <si>
    <t>Žľab odtokový 6mm  štrbinový nerez matná OZ 03 V500 dĺžky 1160 mm d=5mm skl.č.AT18--00-0439 AZP Brno,atyp</t>
  </si>
  <si>
    <t>38</t>
  </si>
  <si>
    <t>Poznámka k položke:_x000D_
miestnost m.č. 1.37 chodba</t>
  </si>
  <si>
    <t>72121-2113</t>
  </si>
  <si>
    <t>Montáž podlahového odtokového štrbin.žlabu dĺž. 2400 mm vývod na kraji pre montáž do stredu</t>
  </si>
  <si>
    <t>19</t>
  </si>
  <si>
    <t>920 AN04647</t>
  </si>
  <si>
    <t>Žľab odtokový  6mm štrbinový nerez matná OZ 03 V500 dĺžky 2400mm d=5mm skl.č.AT -00-0428  AZP Brno,atyp</t>
  </si>
  <si>
    <t>40</t>
  </si>
  <si>
    <t>Poznámka k položke:_x000D_
miestnosť m.č.1.47 plavecký bazén -hala</t>
  </si>
  <si>
    <t>920 AN04635</t>
  </si>
  <si>
    <t>Žľab odtokový 6 mm štrbinový nerez matná OZ 03 V500 dĺžky 2385mm odpad d 5mm skl.č.at 18-00-0432 ,AZP Brno,atyp</t>
  </si>
  <si>
    <t>36</t>
  </si>
  <si>
    <t>Poznámka k položke:_x000D_
miestnosť m.č. 1.30 chodba</t>
  </si>
  <si>
    <t>21</t>
  </si>
  <si>
    <t>72121-2305</t>
  </si>
  <si>
    <t>Montáž  žlabu sprchového PZ 01 dlž. 3500 mm  medzi 3 steny vývod v strede</t>
  </si>
  <si>
    <t>34</t>
  </si>
  <si>
    <t>920 AN04652</t>
  </si>
  <si>
    <t>Žľab sprchový PZ 01 vložený medzi 3 steny nerez matná  dlžky 3500mm d=5mm vývod stred žlabu skl.č. AT18-00-0447 AZP Brno</t>
  </si>
  <si>
    <t>42</t>
  </si>
  <si>
    <t>Poznámka k položke:_x000D_
dodávka zahrńa žlab,kryciu mriežku,HT koleno d 50-2ks,háčik na vyberanie mriežky_x000D_
matná.batolin úpr.,zostava zložená z 2ks rovnakých žlabov 2xodpad,material nere_x000D_
povrch matný_x000D_
miestnosť sprchy  m.č.1,36-sprchy ženy_x000D_
miestnosť sprchy m.č.1,43-sprchy muži</t>
  </si>
  <si>
    <t>23</t>
  </si>
  <si>
    <t>72129-0111</t>
  </si>
  <si>
    <t>Skúška tesnosti kanalizácie vodou do DN 125</t>
  </si>
  <si>
    <t>44</t>
  </si>
  <si>
    <t>72130-9101</t>
  </si>
  <si>
    <t>Pomocné práce -sekacie -kanalizácia vnútorná</t>
  </si>
  <si>
    <t>46</t>
  </si>
  <si>
    <t>25</t>
  </si>
  <si>
    <t>552 001500</t>
  </si>
  <si>
    <t>Ostatný drobný inštalačný materiál pre vnútornú kanalizáciu</t>
  </si>
  <si>
    <t>súb.</t>
  </si>
  <si>
    <t>48</t>
  </si>
  <si>
    <t>Poznámka k položke:_x000D_
lepidlo,rozperky,</t>
  </si>
  <si>
    <t>72190-0002</t>
  </si>
  <si>
    <t>Pripojenie na jestvujúci rozvod kanalizácie</t>
  </si>
  <si>
    <t>50</t>
  </si>
  <si>
    <t>27</t>
  </si>
  <si>
    <t>99872-1201</t>
  </si>
  <si>
    <t>Presun hmôt pre vnút. kanalizáciu v objektoch výšky do 6 m</t>
  </si>
  <si>
    <t>%</t>
  </si>
  <si>
    <t>52</t>
  </si>
  <si>
    <t>99872-1294</t>
  </si>
  <si>
    <t>Prípl. za zväč. presun hmôt do 1000 m pre vnút. kanalizáciu</t>
  </si>
  <si>
    <t>54</t>
  </si>
  <si>
    <t>767</t>
  </si>
  <si>
    <t>Konštrukcie doplnkové kovové</t>
  </si>
  <si>
    <t>29</t>
  </si>
  <si>
    <t>76799-5101</t>
  </si>
  <si>
    <t>Montáž atypických stavebných doplnk. konštrukcií do 5 kg</t>
  </si>
  <si>
    <t>kg</t>
  </si>
  <si>
    <t>56</t>
  </si>
  <si>
    <t>Poznámka k položke:_x000D_
včetne navrtania otvoru a provizor.lešenia_x000D_
suterén pre zavesené potrubie PVC DN 63 a PVC DN 60</t>
  </si>
  <si>
    <t>920 AN64993</t>
  </si>
  <si>
    <t>Konzoly pre zavesenie potrubia vodorovn.kanalizácie vyhotovenie z konzoly profil L profilu 250/25/2,2 a závit.tyče d6</t>
  </si>
  <si>
    <t>58</t>
  </si>
  <si>
    <t>Poznámka k položke:_x000D_
konzoly včetne ukotvenia a spoj.materiálu, bez náterov_x000D_
suterén zavesené potrubie</t>
  </si>
  <si>
    <t>31</t>
  </si>
  <si>
    <t>99876-7101</t>
  </si>
  <si>
    <t>Presun hmôt pre kovové stav. doplnk. konštr. v objektoch výšky do 6 m</t>
  </si>
  <si>
    <t>t</t>
  </si>
  <si>
    <t>60</t>
  </si>
  <si>
    <t>Poznámka k položke:_x000D_
.</t>
  </si>
  <si>
    <t>783</t>
  </si>
  <si>
    <t>Nátery</t>
  </si>
  <si>
    <t>78322-2100</t>
  </si>
  <si>
    <t>Nátery kov. stav. doplnk. konštr. syntet. dvojnásobné</t>
  </si>
  <si>
    <t>m2</t>
  </si>
  <si>
    <t>62</t>
  </si>
  <si>
    <t>Poznámka k položke:_x000D_
konzoly závesné pre kanaliz.potrubie DN 50,DN63 pod stropom</t>
  </si>
  <si>
    <t>02 - Zdravotechnika+búracie práce pre bod III.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</si>
  <si>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</si>
  <si>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</si>
  <si>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</si>
  <si>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>N00 - Nepomenované práce</t>
  </si>
  <si>
    <t xml:space="preserve">    N01 - Nepomenovaný diel - realizácia v inom rozsahu</t>
  </si>
  <si>
    <t>Montáž PVC potrubia, dopojenie rúr D 63 k ležatému rozvodu z liatiny D110</t>
  </si>
  <si>
    <t>Poznámka k položke:_x000D_
potrubie odpadové zo zariadovacích predmetov</t>
  </si>
  <si>
    <t>Poznámka k položke:_x000D_
potrubie odpadné zo zariad.predmetov  -kanalizácia prízemie</t>
  </si>
  <si>
    <t>72117-1109r</t>
  </si>
  <si>
    <t>Potrubie kanal. z PVC-U rúr hrdlových odpadné D 110x2,2</t>
  </si>
  <si>
    <t>Poznámka k položke:_x000D_
odpadné potrubie zo zariad.predmetov WC -kanalizácia prízemie</t>
  </si>
  <si>
    <t>72117-3204</t>
  </si>
  <si>
    <t>Potrubie kanal. z PVC -U rúr hdlových odpadné D 40x1.8</t>
  </si>
  <si>
    <t>Poznámka k položke:_x000D_
pre zber kondenzátu od VZT_x000D_
odpadové potrubie zo zariaďovacích predmetov -kanalizácia prízemie</t>
  </si>
  <si>
    <t>286 503870</t>
  </si>
  <si>
    <t>Koleno odpadové PVC d 50/45st. 2-hrdlové</t>
  </si>
  <si>
    <t>Vyvedenie a upevnenie kanal. výpustiek D 50x1.8</t>
  </si>
  <si>
    <t>Vyvedenie a upevnenie kanal. výpustiek D 63x1.8</t>
  </si>
  <si>
    <t>Poznámka k položke:_x000D_
160,000 =   160,000</t>
  </si>
  <si>
    <t>Pripojenie na jestvujúci rozvod kanalizácie v 1.PP</t>
  </si>
  <si>
    <t>súb</t>
  </si>
  <si>
    <t>722</t>
  </si>
  <si>
    <t>Zdravotechnika - vnútorný vodovod</t>
  </si>
  <si>
    <t>72110-0917,</t>
  </si>
  <si>
    <t>Montáž guĺového kohúta do DN 50</t>
  </si>
  <si>
    <t>551 1870010</t>
  </si>
  <si>
    <t>Guľový uzáver pre vodu, páčka,  3/4" ,FF   mosadz  IVAR</t>
  </si>
  <si>
    <t>138</t>
  </si>
  <si>
    <t>Poznámka k položke:_x000D_
umiestnit v skrinke  nerezovej 315/315  vid ozn.výkres vodovod prízemie</t>
  </si>
  <si>
    <t>551 1870600</t>
  </si>
  <si>
    <t>Guľový  uzáver pre vodu s odvodnením, 1" ,mosadz  IVAR</t>
  </si>
  <si>
    <t>140</t>
  </si>
  <si>
    <t>72217-3103</t>
  </si>
  <si>
    <t>Potrubie vodovodné plastové ALPE-Xa spoj násuvnou objímkou plastovou D 20x2,8 mm Wirsbo</t>
  </si>
  <si>
    <t>Poznámka k položke:_x000D_
prípojné potrubia  studenej ,teplej vody k zariad.predmetom na prízemí</t>
  </si>
  <si>
    <t>72217-3104</t>
  </si>
  <si>
    <t>Potrubie vodovodné plastové ALPE-Xa spoj násuvnou objímkou plastovou D 25x3,5 mm Wirsbo</t>
  </si>
  <si>
    <t>72217-3105</t>
  </si>
  <si>
    <t>Potrubie vodovodné plastové ALPE-Xa spoj násuvnou objímkou plastovou D 32x4,4 mm Wirsbo</t>
  </si>
  <si>
    <t>72217-3106</t>
  </si>
  <si>
    <t>Potrubie vodovodné plastové ALPE-Xa spoj násuvnou objímkou plastovou D 40x5,5 mm Wirsbo</t>
  </si>
  <si>
    <t>72217-3352</t>
  </si>
  <si>
    <t>Príplatok k potrubiu vodovodnému plastovému s násuvnou objímkou kovovou za členitý rozvod D 20x2,8 mm</t>
  </si>
  <si>
    <t>72217-3353</t>
  </si>
  <si>
    <t>Príplatok k potrubiu vodovodnému plastovému s násuvnou objímkou kovovou za členitý rozvod D 25x3,5 mm</t>
  </si>
  <si>
    <t>72217-3354</t>
  </si>
  <si>
    <t>Príplatok k potrubiu vodovodnému plastovému s násuvnou objímkou kovovou za členitý rozvod D 32x4,4 mm</t>
  </si>
  <si>
    <t>72217-3355</t>
  </si>
  <si>
    <t>Príplatok k potrubiu vodovodnému plastovému s násuvnou objímkou kovovou za členitý rozvod D 40x5,4 mm</t>
  </si>
  <si>
    <t>72217-3982</t>
  </si>
  <si>
    <t>Montáž potrubia plastového spoje elektrotvarovka D do 20 mm</t>
  </si>
  <si>
    <t>72217-3983</t>
  </si>
  <si>
    <t>Montáž potrubia plastového spoje elektrotvarovka D do 25 mm</t>
  </si>
  <si>
    <t>72217-3984</t>
  </si>
  <si>
    <t>Montáž potrubia plastového spoje elektrotvarovka D do 32 mm</t>
  </si>
  <si>
    <t>64</t>
  </si>
  <si>
    <t>72217-3985</t>
  </si>
  <si>
    <t>Montáž potrubia plastového spoje elektrotvarovka D do 40 mm</t>
  </si>
  <si>
    <t>66</t>
  </si>
  <si>
    <t>72217-4001</t>
  </si>
  <si>
    <t>Potrubie vodovodné plastové PPR zvar polyfúzia PN 16 D 16 x 2,2 mm</t>
  </si>
  <si>
    <t>68</t>
  </si>
  <si>
    <t>72217-4002</t>
  </si>
  <si>
    <t>Potrubie vodovodné plastové PPR zvar polyfúzia PN 16 D 20 x 2,8 mm</t>
  </si>
  <si>
    <t>70</t>
  </si>
  <si>
    <t>Poznámka k položke:_x000D_
prepojenie od automatic,sprch.baterie AUS 2P po sprchové ramienko SP5</t>
  </si>
  <si>
    <t>72217-4912</t>
  </si>
  <si>
    <t>Potrubie plastové zostavenie rozvodov D do 20 mm</t>
  </si>
  <si>
    <t>72</t>
  </si>
  <si>
    <t>33</t>
  </si>
  <si>
    <t>72218-1221</t>
  </si>
  <si>
    <t>Ochrana vodovodného potrubia prilepenými tepelnoizolačnými rúrami z PE hr do 10 mm DN do 22 mm</t>
  </si>
  <si>
    <t>74</t>
  </si>
  <si>
    <t>72218-1222</t>
  </si>
  <si>
    <t>Ochrana vodovodného potrubia prilepenými tepelnoizolačnými rúrami z PE hr do 10 mm DN do 42 mm</t>
  </si>
  <si>
    <t>76</t>
  </si>
  <si>
    <t>35</t>
  </si>
  <si>
    <t>72220-8104r</t>
  </si>
  <si>
    <t>Montáž príchytiek potrubia vodovod. k beton.konštr.podlahy spojovacou plast.páskou 30 mm</t>
  </si>
  <si>
    <t>78</t>
  </si>
  <si>
    <t>72222-0122</t>
  </si>
  <si>
    <t>Arm. vod. s 1 závitom, nástenka K 247 pre batériu G 3/4</t>
  </si>
  <si>
    <t>pár</t>
  </si>
  <si>
    <t>80</t>
  </si>
  <si>
    <t>37</t>
  </si>
  <si>
    <t>72222-0131</t>
  </si>
  <si>
    <t>Nástenka pre pevné rúrky s plastovou vsuvkou na nalepenie D 16xR 1/2 s jedným závitom</t>
  </si>
  <si>
    <t>82</t>
  </si>
  <si>
    <t>72222-0132</t>
  </si>
  <si>
    <t>Nástenka pre pevné rúrky s plastovou vsuvkou na nalepenie D 20xR 1/2 s jedným závitom</t>
  </si>
  <si>
    <t>84</t>
  </si>
  <si>
    <t>39</t>
  </si>
  <si>
    <t>72219-0401</t>
  </si>
  <si>
    <t>Prípojky vodovodné. upevn. výpust. DN 15</t>
  </si>
  <si>
    <t>86</t>
  </si>
  <si>
    <t>72222-0121</t>
  </si>
  <si>
    <t>Arm. vod. s 1 závitom, nástenka K 247 pre batériu G 1/2x150mm</t>
  </si>
  <si>
    <t>88</t>
  </si>
  <si>
    <t>41</t>
  </si>
  <si>
    <t>73420-9105</t>
  </si>
  <si>
    <t>Montáž armatúr s dvomi závitmi G 1</t>
  </si>
  <si>
    <t>90</t>
  </si>
  <si>
    <t>73420-9116</t>
  </si>
  <si>
    <t>Montáž armatúr s dvoma závitmi G 5/4</t>
  </si>
  <si>
    <t>92</t>
  </si>
  <si>
    <t>43</t>
  </si>
  <si>
    <t>72223-2402r</t>
  </si>
  <si>
    <t>Montáž filtra vody pre automatic.sprchové batérie AUS 2P ,AUS 2P TV</t>
  </si>
  <si>
    <t>94</t>
  </si>
  <si>
    <t>Poznámka k položke:_x000D_
miestnost 1.29 sklad, miestnost 1.28 upratovačka</t>
  </si>
  <si>
    <t>286 102093.</t>
  </si>
  <si>
    <t>Spojovací materiál-tvarovky,pásky</t>
  </si>
  <si>
    <t>96</t>
  </si>
  <si>
    <t>45</t>
  </si>
  <si>
    <t>286 533110</t>
  </si>
  <si>
    <t>Redukcia LDPE tlaková (rPE) d 25/20 mm</t>
  </si>
  <si>
    <t>98</t>
  </si>
  <si>
    <t>286 533140</t>
  </si>
  <si>
    <t>Redukcia LDPE tlaková (rPE) d 40/32 mm</t>
  </si>
  <si>
    <t>100</t>
  </si>
  <si>
    <t>47</t>
  </si>
  <si>
    <t>286 540720</t>
  </si>
  <si>
    <t>T-kus jednoznačný z polyetylénu  D20mm</t>
  </si>
  <si>
    <t>102</t>
  </si>
  <si>
    <t>286 540740</t>
  </si>
  <si>
    <t>T-kus jednoznačný z polyetylénu  D25mm</t>
  </si>
  <si>
    <t>104</t>
  </si>
  <si>
    <t>49</t>
  </si>
  <si>
    <t>286 540760</t>
  </si>
  <si>
    <t>T-kus jednoznačný z polyetylénu   D32mm</t>
  </si>
  <si>
    <t>106</t>
  </si>
  <si>
    <t>286 540800</t>
  </si>
  <si>
    <t>T-kus jednoznačný z poletylénu    D40mm</t>
  </si>
  <si>
    <t>108</t>
  </si>
  <si>
    <t>51</t>
  </si>
  <si>
    <t>286 543500</t>
  </si>
  <si>
    <t>Komplet univerzálny nástenný z polypropylénu 20 x 1/2"</t>
  </si>
  <si>
    <t>110</t>
  </si>
  <si>
    <t>286 543560</t>
  </si>
  <si>
    <t>Tvarovka T tlaková  d 20 mm rozvod teplej užitk. vody</t>
  </si>
  <si>
    <t>112</t>
  </si>
  <si>
    <t>53</t>
  </si>
  <si>
    <t>286 546511</t>
  </si>
  <si>
    <t>Príchytka plastová priemer 20mm</t>
  </si>
  <si>
    <t>114</t>
  </si>
  <si>
    <t>286 546520</t>
  </si>
  <si>
    <t>Oblúk kríženie rúrok PE 32 mm</t>
  </si>
  <si>
    <t>116</t>
  </si>
  <si>
    <t>55</t>
  </si>
  <si>
    <t>286 546600</t>
  </si>
  <si>
    <t>Príchytka plastová priemer 32mm</t>
  </si>
  <si>
    <t>118</t>
  </si>
  <si>
    <t>286 546630</t>
  </si>
  <si>
    <t>Príchytka plastová priemer 40mm</t>
  </si>
  <si>
    <t>120</t>
  </si>
  <si>
    <t>57</t>
  </si>
  <si>
    <t>286 547610</t>
  </si>
  <si>
    <t>Tvarovka plastová pre rozvod teplej a studenej vody T - kus 90° redukovaný d 25/20/25 mm</t>
  </si>
  <si>
    <t>122</t>
  </si>
  <si>
    <t>286 547620</t>
  </si>
  <si>
    <t>Tvarovka plastová pre rozvod teplej a studenej vody T - kus 90° redukovaný d 40/20/40mm</t>
  </si>
  <si>
    <t>124</t>
  </si>
  <si>
    <t>59</t>
  </si>
  <si>
    <t>286 622505</t>
  </si>
  <si>
    <t>Spojka mepla d 20- plastová</t>
  </si>
  <si>
    <t>126</t>
  </si>
  <si>
    <t>286 623505</t>
  </si>
  <si>
    <t>Spojka mepla d 26- plastová</t>
  </si>
  <si>
    <t>128</t>
  </si>
  <si>
    <t>61</t>
  </si>
  <si>
    <t>286 624505</t>
  </si>
  <si>
    <t>Spojka mepla d 32- plastová</t>
  </si>
  <si>
    <t>130</t>
  </si>
  <si>
    <t>436 1P0200</t>
  </si>
  <si>
    <t>Filtre pre filtrovanie mechanických nečistôt z vody-nutné príslušenstvo k automatic.sprchovým batériám AUS 2P a AUS2P TV</t>
  </si>
  <si>
    <t>132</t>
  </si>
  <si>
    <t>Poznámka k položke:_x000D_
miestnost m.č.1.29 sklad ,miestnost m.č.1,28 upratovačka</t>
  </si>
  <si>
    <t>63</t>
  </si>
  <si>
    <t>286 3K9332</t>
  </si>
  <si>
    <t>Kohút guľový s výst.násuv.objímkou, DN 20 - 233143-001/pre napojenie hadice v skrinke nerezovej/</t>
  </si>
  <si>
    <t>134</t>
  </si>
  <si>
    <t>422 113800</t>
  </si>
  <si>
    <t>Ventil termostatický regulačný Alwa  DN 15  kod produktu 003Z1520</t>
  </si>
  <si>
    <t>136</t>
  </si>
  <si>
    <t>Poznámka k položke:_x000D_
na stúpačke cirkulač,potrubia ALPex DN40 umiestnený pri bode napojenia_x000D_
na povodné potrubie</t>
  </si>
  <si>
    <t>65</t>
  </si>
  <si>
    <t>72229-0234</t>
  </si>
  <si>
    <t>Preplachovanie a dezinfekcia vodov. potrubia do DN 80</t>
  </si>
  <si>
    <t>142</t>
  </si>
  <si>
    <t>72229-0226</t>
  </si>
  <si>
    <t>Tlakové skúšky vodov. potrubia  do DN 50</t>
  </si>
  <si>
    <t>144</t>
  </si>
  <si>
    <t>67</t>
  </si>
  <si>
    <t>72250-9901</t>
  </si>
  <si>
    <t>Uzatvorenie-otvorenie vodovodného potrubia</t>
  </si>
  <si>
    <t>146</t>
  </si>
  <si>
    <t>72299-9904</t>
  </si>
  <si>
    <t>Vnútorný vodovod HZS T4-nešpecifikované práce</t>
  </si>
  <si>
    <t>hod</t>
  </si>
  <si>
    <t>148</t>
  </si>
  <si>
    <t>69</t>
  </si>
  <si>
    <t>99872-2101</t>
  </si>
  <si>
    <t>Presun hmôt pre vnút. vodovod v objektoch výšky do 6 m</t>
  </si>
  <si>
    <t>150</t>
  </si>
  <si>
    <t>725</t>
  </si>
  <si>
    <t>Zdravotechnika - zariaďovacie predmety</t>
  </si>
  <si>
    <t>72511-1417</t>
  </si>
  <si>
    <t>Splachovač automatický pisoáru AUP SUPRA bateriový</t>
  </si>
  <si>
    <t>súbor</t>
  </si>
  <si>
    <t>152</t>
  </si>
  <si>
    <t>Poznámka k položke:_x000D_
miestnosť m.č.1.32  umyvárka muži  pisoáre</t>
  </si>
  <si>
    <t>71</t>
  </si>
  <si>
    <t>72511-2171</t>
  </si>
  <si>
    <t>Závesné WC LAUFEN s hlbokým splachovaním odpad vodorovný,biela keramika č.820706 design.séria Palace</t>
  </si>
  <si>
    <t>154</t>
  </si>
  <si>
    <t>Poznámka k položke:_x000D_
miestnost m.č.1.33 WC kabínka muži,miestnost 1.34 WC kabínka muži_x000D_
miestnost m.č.1.35 WC kabínka muži -invalidi_x000D_
miestnost 1.41 WC kabínka ženy,miestnost m.č.1.40 kabínka ženy-invalidi_x000D_
miestnost m.č.1.42 WC kabínka ženy</t>
  </si>
  <si>
    <t>72511-6811</t>
  </si>
  <si>
    <t>Montáž tlakového splachovača senzorového s napájacím zdrojom 24 V</t>
  </si>
  <si>
    <t>190</t>
  </si>
  <si>
    <t>73</t>
  </si>
  <si>
    <t>920 AN17648.</t>
  </si>
  <si>
    <t>Tlačítko ovládacie tlačítko Dual Flush pre závesný systém LAUFEN materiál matný nerez obj.č.895661</t>
  </si>
  <si>
    <t>194</t>
  </si>
  <si>
    <t>Poznámka k položke:_x000D_
pre 2 množstvá splachovania_x000D_
pre ovládanie spredu rozsah dodávky_x000D_
upevn.rámček 2 nastavitel.úchytky,2 tyčky tlačítka</t>
  </si>
  <si>
    <t>72511-9213</t>
  </si>
  <si>
    <t>Montáž záchodových mís závesných</t>
  </si>
  <si>
    <t>192</t>
  </si>
  <si>
    <t>Poznámka k položke:_x000D_
miestnost m.č.1,33 WC kabínka muži,miestnost m.č.1.34WC kabínka muži_x000D_
miestnost m.č.1,35 WC kabínka muži invalidi,miestnost 1.42WC kabínka ženy_x000D_
miestnost m.č.1.40 WC kabínka ženy invalidi,miestnost m.č.1,54b mamičky</t>
  </si>
  <si>
    <t>75</t>
  </si>
  <si>
    <t>642 3A9002</t>
  </si>
  <si>
    <t>Závesný systém LAUFEN  pre závesné WC včetne podomietk.rámu a splachov. nádržky s odsávaním obj.č110.367.00.5</t>
  </si>
  <si>
    <t>176</t>
  </si>
  <si>
    <t>Poznámka k položke:_x000D_
pre zabudovanie mokrého procesu do murovanej predstenovej inštalácie_x000D_
pre montáž závesného WCso vzdial.upevnenia 18 alebo 23cm_x000D_
vhodný aj do lahčích priečok pre zabudovanie_x000D_
bez ovládacieho tlačítka</t>
  </si>
  <si>
    <t>72512-9202</t>
  </si>
  <si>
    <t>Montáž pisoárov keramických</t>
  </si>
  <si>
    <t>196</t>
  </si>
  <si>
    <t>77</t>
  </si>
  <si>
    <t>642 5B0251</t>
  </si>
  <si>
    <t>Pisoár LAUFEN závesný biela keramika,elektronické riadené splachovania  desig,séria CAPRINO obj.č.842065</t>
  </si>
  <si>
    <t>182</t>
  </si>
  <si>
    <t>Poznámka k položke:_x000D_
rozmer 320x350x645 mm_x000D_
miestnost m.č. 1.32 umyvárka muži +pisoáre 2ks</t>
  </si>
  <si>
    <t>72512-9208</t>
  </si>
  <si>
    <t>Montáž splachovača pisoára automatic.</t>
  </si>
  <si>
    <t>198</t>
  </si>
  <si>
    <t>79</t>
  </si>
  <si>
    <t>405 S002885</t>
  </si>
  <si>
    <t>Závesný systém Geberit Duofix pre pisoár  obj.č.111,686.00.1</t>
  </si>
  <si>
    <t>156</t>
  </si>
  <si>
    <t>Poznámka k položke:_x000D_
miestnost m.č. 1,32 umyvárka muži pisoáre</t>
  </si>
  <si>
    <t>72513-1111</t>
  </si>
  <si>
    <t>Montáž keramickej zásteny pre pisoár</t>
  </si>
  <si>
    <t>200</t>
  </si>
  <si>
    <t>Poznámka k položke:_x000D_
umiestnit na stenu kotv.skrutkami -dodané príslušenstvo k zástene</t>
  </si>
  <si>
    <t>81</t>
  </si>
  <si>
    <t>642 521120r</t>
  </si>
  <si>
    <t>Urinálová deliaca stena LAUFEN design.seria CINTO biela keramika číslo obj.847603</t>
  </si>
  <si>
    <t>180</t>
  </si>
  <si>
    <t>Poznámka k položke:_x000D_
miestnost m.č.1.32 umyvárka muži pisoáre</t>
  </si>
  <si>
    <t>72513-1111r</t>
  </si>
  <si>
    <t>Montáž pitnej fontánky - Pitná fontánka AFO 01.Y .CL</t>
  </si>
  <si>
    <t>202</t>
  </si>
  <si>
    <t>Poznámka k položke:_x000D_
miestnost m.č. 1.49 hala výukového bazéna_x000D_
miesttnost m.č.1.46 hala 25m bazéna _x000D_
miestnost m.č. 1.15 šatne_x000D_
miestnost m.č. 1.16 úprava    2ks</t>
  </si>
  <si>
    <t>83</t>
  </si>
  <si>
    <t>551 D00632r</t>
  </si>
  <si>
    <t>Pitná fontánka AFO 01.Y .CL matná nerez závesná, chem. Odolný povrch obj.č.1205031410  AZP Brno ovládané senzorom,el,napájanie 12V,50Hz mate</t>
  </si>
  <si>
    <t>206</t>
  </si>
  <si>
    <t>Poznámka k položke:_x000D_
materiál nerez  AISI 3016 povrch matný úprava abtolinová_x000D_
,závesná fontánka na stenu ovládaná senzorom_x000D_
miestnost m.č. 1.49 hala výukového bazéna_x000D_
miesttnost m.č.1.46 hala 25m bazéna _x000D_
miestnost m.č. 1.15 šatne</t>
  </si>
  <si>
    <t>72513-9102</t>
  </si>
  <si>
    <t>Príplatok za použitie silikónového tmelu 0,6 kg/kus</t>
  </si>
  <si>
    <t>208</t>
  </si>
  <si>
    <t>85</t>
  </si>
  <si>
    <t>72521-9401</t>
  </si>
  <si>
    <t>Montáž umývadiel keramických so záp. uzáv.na skrutky</t>
  </si>
  <si>
    <t>210</t>
  </si>
  <si>
    <t>642 1N2505</t>
  </si>
  <si>
    <t>Umývadlo LAUFEN  s otvorom  vypúštacím  v strede- design.séria LIVING obj.č.811431 keramika biela</t>
  </si>
  <si>
    <t>168</t>
  </si>
  <si>
    <t>Poznámka k položke:_x000D_
miestnosť m.č.1.16 šatne,miestnosť m.č.1.32 umyvárka muži_x000D_
miestnosť m.č.1.32 umyvárka ženy</t>
  </si>
  <si>
    <t>87</t>
  </si>
  <si>
    <t>642 213800</t>
  </si>
  <si>
    <t>Umývadielko LAUFEN s otvorom vypúštacím v strede-design.séria LIVING  biela keramika  obj.č.815432</t>
  </si>
  <si>
    <t>170</t>
  </si>
  <si>
    <t>Poznámka k položke:_x000D_
miestnost  m.č.1.48 plavčík</t>
  </si>
  <si>
    <t>642 213840r</t>
  </si>
  <si>
    <t>Umývadlo do nábytku LAUFEN s otvorom vypúštacím v strede-design.séria LIVING obj.č. 817433  pre invalidov</t>
  </si>
  <si>
    <t>172</t>
  </si>
  <si>
    <t>Poznámka k položke:_x000D_
miestnost m.č. 1.35 WC kabinka muži invalidi,miestnos m.č.1.40 kabinka ženy_x000D_
invalidi</t>
  </si>
  <si>
    <t>89</t>
  </si>
  <si>
    <t>642 221021r</t>
  </si>
  <si>
    <t>Umývadlo nerezové zapustené  Sanela SLUN 24X 55x33x95mm - 60 cm  č.produktu 93241</t>
  </si>
  <si>
    <t>174</t>
  </si>
  <si>
    <t>72522-1021</t>
  </si>
  <si>
    <t>Montáž držiaka ručnej sprchy</t>
  </si>
  <si>
    <t>212</t>
  </si>
  <si>
    <t>91</t>
  </si>
  <si>
    <t>551 C07121</t>
  </si>
  <si>
    <t>Držiak sprchy otočný, chróm -A 3333 AA</t>
  </si>
  <si>
    <t>204</t>
  </si>
  <si>
    <t>72529-1111</t>
  </si>
  <si>
    <t>Montáž ostat. príslušenstva k WC-toaletnej dosky</t>
  </si>
  <si>
    <t>214</t>
  </si>
  <si>
    <t>93</t>
  </si>
  <si>
    <t>551 668270</t>
  </si>
  <si>
    <t>Doska na sedenie s poklopom LAUFEN záchodová biela odnímateĺná   obj.č. H 891701 s pomalým sklápaním poklopu</t>
  </si>
  <si>
    <t>158</t>
  </si>
  <si>
    <t>Poznámka k položke:_x000D_
komplet_x000D_
miestnost 1.33 kabínka WC muži,miestnost 1.34 kabínka WC muži_x000D_
miestnost 1.35 kabínka WC muži invalidi_x000D_
miestnost 1.40 kabínka WC ženy invalidi,miestnsot 1.41 kabínka WC ženy</t>
  </si>
  <si>
    <t>72533-9101</t>
  </si>
  <si>
    <t>Montáž výleviek keramic.,liat, a i. hmoty bez výtok armat. a splach nádrže</t>
  </si>
  <si>
    <t>216</t>
  </si>
  <si>
    <t>Poznámka k položke:_x000D_
miestnost m.č.1,28 upratovačka</t>
  </si>
  <si>
    <t>95</t>
  </si>
  <si>
    <t>642 7B0102r</t>
  </si>
  <si>
    <t>Výlevka LAUFEN závesná,odpad zvislý.biela keramika design.séria BERNINA obj.č.854211 -</t>
  </si>
  <si>
    <t>184</t>
  </si>
  <si>
    <t>Poznámka k položke:_x000D_
rozmer 505x510x710_x000D_
miestnost m.č.1,28 upratovačka</t>
  </si>
  <si>
    <t>920 AN58803r</t>
  </si>
  <si>
    <t>Príslušenstvo  pre výlevku LAUFEN design.séria BERNINA  obj .č..899490</t>
  </si>
  <si>
    <t>186</t>
  </si>
  <si>
    <t>Poznámka k položke:_x000D_
kotviace skrutky</t>
  </si>
  <si>
    <t>97</t>
  </si>
  <si>
    <t>920 AN62914</t>
  </si>
  <si>
    <t>Mriežka kovová pre výlevku LAUFEN design.seria BERNINA obj.č. 899470</t>
  </si>
  <si>
    <t>188</t>
  </si>
  <si>
    <t>Poznámka k položke:_x000D_
400x300 mm_x000D_
miestnost m.č.1.28 upratovačka</t>
  </si>
  <si>
    <t>72582-9203</t>
  </si>
  <si>
    <t>Montáž batérií umýv.stojánk. termost. /výlevka/</t>
  </si>
  <si>
    <t>218</t>
  </si>
  <si>
    <t>99</t>
  </si>
  <si>
    <t>551 H01921</t>
  </si>
  <si>
    <t>Batéria umývadlová LAUFEN páková s výtokom bez automat.výpuste Chróm - 3116510041101</t>
  </si>
  <si>
    <t>162</t>
  </si>
  <si>
    <t>Poznámka k položke:_x000D_
pre výlevku_x000D_
miestnost m.č. 1.28 upratovačka</t>
  </si>
  <si>
    <t>72582-9401</t>
  </si>
  <si>
    <t>Montáž batérie umýv. nástennej senzorovej</t>
  </si>
  <si>
    <t>220</t>
  </si>
  <si>
    <t>Poznámka k položke:_x000D_
miestnosti povodné sprchy muži,ženy</t>
  </si>
  <si>
    <t>101</t>
  </si>
  <si>
    <t>551 H00202r</t>
  </si>
  <si>
    <t>Automatická umývadlová stojánková batéria AUM 3.2 IR s bezdotyk.ovládaním 12 V skl. č.1202007110 AZP Brn</t>
  </si>
  <si>
    <t>160</t>
  </si>
  <si>
    <t>Poznámka k položke:_x000D_
miestnost m.č.1.16 a miestnost m.č. úprava  4ks_x000D_
miestnost m.č.1,32-umyvárka muži  2ks,miestnost m.č.1.39 umyvárka ženy3ks_x000D_
miestnost m.č.1.48 plavčík-1ks</t>
  </si>
  <si>
    <t>642 3D9102</t>
  </si>
  <si>
    <t>Závesný systém Geberit Duofix pre závesné umývadlo    obj.č.111.430.00.1</t>
  </si>
  <si>
    <t>178</t>
  </si>
  <si>
    <t>103</t>
  </si>
  <si>
    <t>72584-9202</t>
  </si>
  <si>
    <t>Montáž sprchy.automatickej podomietkovej včetne hlavice sprchovej</t>
  </si>
  <si>
    <t>222</t>
  </si>
  <si>
    <t>551 927900r</t>
  </si>
  <si>
    <t>Sprchová hlavica SP5 prietok 12l/min vyhotovenie Antivandal  -skl.č.1167001400 AZP Brno</t>
  </si>
  <si>
    <t>238</t>
  </si>
  <si>
    <t>Poznámka k položke:_x000D_
ramienko s naklopitelným výtokom vody a penetrátorom proti vodnému kameńu_x000D_
dodávka pre sprchu AUS 2P_x000D_
miestnost m.č. 1.36 sprchy muži 5ks_x000D_
miestnost m.č. 1.43 sprchy ženy 5ks</t>
  </si>
  <si>
    <t>105</t>
  </si>
  <si>
    <t>551 H068011</t>
  </si>
  <si>
    <t>Sprcha ručná LAUFEN ozn. Style Uno chróm H36 kod 19800040041</t>
  </si>
  <si>
    <t>242</t>
  </si>
  <si>
    <t>551 927560r</t>
  </si>
  <si>
    <t>Automatická sprchová batéria AUS 2P na piezotlačítko,s termost.ventilom-12V,50Hz  sklad.č.1204001610 AZP Brno</t>
  </si>
  <si>
    <t>234</t>
  </si>
  <si>
    <t>Poznámka k položke:_x000D_
bateria s termostatic.ventilom,vyhotovenie antivandal ovlád.na piezotlač_x000D_
prívod vody G1/2",el,napájanie 12V ,50Hz,povrch matný-tryskanie batolinou_x000D_
nutnost použitia filtra pre skupinu spŕch_x000D_
miestnost m.č. 1.36 sprchy muži_x000D_
miestnost m.č. 1.43 sprchy  ženy</t>
  </si>
  <si>
    <t>107</t>
  </si>
  <si>
    <t>551 9276501</t>
  </si>
  <si>
    <t>Automatická sprchová batéria AUS 2P TV s ručnou sprchou a termostatic.ventilom sklad.č.AT18-00-0449 AZP Brno</t>
  </si>
  <si>
    <t>236</t>
  </si>
  <si>
    <t>Poznámka k položke:_x000D_
ovládanie pomocou piezotlačítka,vyhotovenie antivandal včetne bočného vývodu_x000D_
pre ručnú spechu so závesom na stenu,prívod vody  G1/2",el.napájanie 12V,5Hz_x000D_
materiál nerez povrch matný úprava batolinová_x000D_
miestnost m.č.1.36 sprchy muži - invalid 1ks_x000D_
miestnost m.č.1.43 sprchy ženy - invalid  1ks</t>
  </si>
  <si>
    <t>551 H06651</t>
  </si>
  <si>
    <t>Batéria sprchová termostatická LAUFEN komplet s hadicou design.seria CITYPLUS DN 15 Chróm -obj.č. 3337570041361 pre bato</t>
  </si>
  <si>
    <t>164</t>
  </si>
  <si>
    <t>109</t>
  </si>
  <si>
    <t>72586-9101</t>
  </si>
  <si>
    <t>Montáž zápach.uzávierok umývadlových D 40</t>
  </si>
  <si>
    <t>224</t>
  </si>
  <si>
    <t>551 B64010</t>
  </si>
  <si>
    <t>Sifón umývadlový LAUFEN  - chróm  obj,č,3709890041011</t>
  </si>
  <si>
    <t>240</t>
  </si>
  <si>
    <t>Poznámka k položke:_x000D_
miestnost m.č.1,16 ,1,21 -úprava,miestnost m.č.1,32 umyvárka muži pisoare_x000D_
miestnost m.č139 umyvárka ženy,miestnost 1.15b ,miestnost m.č.1.48 palvčík</t>
  </si>
  <si>
    <t>111</t>
  </si>
  <si>
    <t>552 2G9003</t>
  </si>
  <si>
    <t>Výpusť umývadlová LAUFEN + sifón   obj.č.3709890041011</t>
  </si>
  <si>
    <t>166</t>
  </si>
  <si>
    <t>Poznámka k položke:_x000D_
miestnost m.č.1,16,1.21 úprava,miestnost m.č.1,32 umyvárka muži pisoáre_x000D_
miestnost 1.48 plavčík ,miestnost 1.35 WC kabínka muži invalidi_x000D_
miestnost 1,40WC kabínka ženy invalidi</t>
  </si>
  <si>
    <t>72586-9210</t>
  </si>
  <si>
    <t>Montáž zápachových uzávierok sprchových DN 40/50</t>
  </si>
  <si>
    <t>228</t>
  </si>
  <si>
    <t>113</t>
  </si>
  <si>
    <t>551 612310</t>
  </si>
  <si>
    <t>Uzávierka zápachová sprchová samočistiaca s guľovým kĺbom HL514 DN40/50 +mriežka nerez</t>
  </si>
  <si>
    <t>226</t>
  </si>
  <si>
    <t>72586-9218.</t>
  </si>
  <si>
    <t>Montáž nástenky pre umývadlá</t>
  </si>
  <si>
    <t>230</t>
  </si>
  <si>
    <t>Poznámka k položke:_x000D_
miestnost m.č.1,32 umyvárka muži pisoáre,miestnost m.č.1,39 umyvárkaženy_x000D_
miestnost m.úprava č.1,16 ,1.21</t>
  </si>
  <si>
    <t>115</t>
  </si>
  <si>
    <t>286 110540</t>
  </si>
  <si>
    <t>Nástenka typ K Ms-ACr s plastovou vsuvkou FRIATHERM d 16xR1/2</t>
  </si>
  <si>
    <t>232</t>
  </si>
  <si>
    <t>99872-5294</t>
  </si>
  <si>
    <t>Prípl. za zväč. presun hmôt do 1000 m pre zariaď. predmety</t>
  </si>
  <si>
    <t>244</t>
  </si>
  <si>
    <t>762</t>
  </si>
  <si>
    <t>Konštrukcie tesárske</t>
  </si>
  <si>
    <t>117</t>
  </si>
  <si>
    <t>76210-1911</t>
  </si>
  <si>
    <t>Vyrezanie otvorov s debn.do 18 mm jednostr. plocha do 1 m2</t>
  </si>
  <si>
    <t>-1358666898</t>
  </si>
  <si>
    <t>Poznámka k položke:_x000D_
pre podklad OSB dosku k.ventilač.turbínam TOPWET/odsávanie vnút.priestoru/</t>
  </si>
  <si>
    <t>76713-1414</t>
  </si>
  <si>
    <t>Montáž skrinky nerezovej rozm.315x315 do otvoru v murive tehlovom</t>
  </si>
  <si>
    <t>252</t>
  </si>
  <si>
    <t>Poznámka k položke:_x000D_
skrinka bude umiestnená +0,500 m nad úrovńou podlahy_x000D_
s predvrtaným prívodom  na hadicový prípoj ktorý sa napojí na GK20_x000D_
miestnost m.č.1.46 hala 2ks,miestnost m.č.1,21 2ks</t>
  </si>
  <si>
    <t>119</t>
  </si>
  <si>
    <t>920 AN57382</t>
  </si>
  <si>
    <t>Skrinka AE1002600  matná nerez  315x315x200  pre hadicový prípoj</t>
  </si>
  <si>
    <t>254</t>
  </si>
  <si>
    <t>Poznámka k položke:_x000D_
v skrinke sa umiestni rýchlospojka k hadiciam z Pe,GK DN20_x000D_
osadenie 500mm nad podlahou  1.N.P-vodovod prízemie podla projektu_x000D_
miestnost m.č.1.15  šatne -1ks,miestnost m.č.1.46 -2ks,miestn.m.č.1.49 -1ks</t>
  </si>
  <si>
    <t>Montáž atypických stavebných doplnk. konštrukcií do 5 kg/konzol pre prichytenie potrubia kanalizač.pod stropom 1.PP/</t>
  </si>
  <si>
    <t>256</t>
  </si>
  <si>
    <t>121</t>
  </si>
  <si>
    <t>78378-2203</t>
  </si>
  <si>
    <t>Nátery tesárskych konštr. Lastanoxom Q (Bochemit QB-inovovaná náhrada)</t>
  </si>
  <si>
    <t>258</t>
  </si>
  <si>
    <t>Poznámka k položke:_x000D_
náter podklad.dosky OSB hr.18 mm pod odvetr.hlavice TOPWET</t>
  </si>
  <si>
    <t>N00</t>
  </si>
  <si>
    <t>Nepomenované práce</t>
  </si>
  <si>
    <t>N01</t>
  </si>
  <si>
    <t>Nepomenovaný diel - realizácia v inom rozsahu</t>
  </si>
  <si>
    <t>99999-9904</t>
  </si>
  <si>
    <t>Pomocný montážny materiál pre vnútornú kanalizáciu</t>
  </si>
  <si>
    <t>260</t>
  </si>
  <si>
    <t>Poznámka k položke:_x000D_
pásky stahovacie.konzoly,vsuvky</t>
  </si>
  <si>
    <t>123</t>
  </si>
  <si>
    <t>99999-9905</t>
  </si>
  <si>
    <t>Utesnenie prestupov ,drážok kanalizácie</t>
  </si>
  <si>
    <t>262</t>
  </si>
  <si>
    <t>Poznámka k položke:_x000D_
vyrezanie drážok v murive,zatieranie drážok, prierazy</t>
  </si>
  <si>
    <t>03 - Výmena zdravotechn -kanalizácia vnútorná a vodovod vnútor.-dodatok č.1 ,2.</t>
  </si>
  <si>
    <t xml:space="preserve">D1 - </t>
  </si>
  <si>
    <t xml:space="preserve">    D1 - </t>
  </si>
  <si>
    <t>OST - Ostatné</t>
  </si>
  <si>
    <t>D1</t>
  </si>
  <si>
    <t>721223416</t>
  </si>
  <si>
    <t>5535A0101</t>
  </si>
  <si>
    <t>Poznámka k položke:_x000D_
miestn,1,50a -1ks,1,50b-1ks,1.49-2ks,B.02-1ks,M03-1ks</t>
  </si>
  <si>
    <t>721171106</t>
  </si>
  <si>
    <t>286500510</t>
  </si>
  <si>
    <t>Presuvky tlakové PVC UNP d 110mm</t>
  </si>
  <si>
    <t>286502610</t>
  </si>
  <si>
    <t>Oblúk tlakový PVC 1H d110 11st.</t>
  </si>
  <si>
    <t>286504220</t>
  </si>
  <si>
    <t>286504230</t>
  </si>
  <si>
    <t>286504520</t>
  </si>
  <si>
    <t>286504540</t>
  </si>
  <si>
    <t>286504610</t>
  </si>
  <si>
    <t>Odbočka odpadová PVC d110/110 mm</t>
  </si>
  <si>
    <t>721171105</t>
  </si>
  <si>
    <t>721171107</t>
  </si>
  <si>
    <t>Potrubie kanal. z PVC-U rúr hrdlových odpadné D 45x1,8</t>
  </si>
  <si>
    <t>721171109</t>
  </si>
  <si>
    <t>721180926</t>
  </si>
  <si>
    <t>721180929</t>
  </si>
  <si>
    <t>721194105</t>
  </si>
  <si>
    <t>721194106</t>
  </si>
  <si>
    <t>721194109</t>
  </si>
  <si>
    <t>Vyvedenie a upevnenie kanal. výpustiek D 110x2.3</t>
  </si>
  <si>
    <t>721212114</t>
  </si>
  <si>
    <t>Montáž podlahového odtokového štrbin.žlabu dĺž.2430 mm vývod na kraji pre montáž</t>
  </si>
  <si>
    <t>721212305</t>
  </si>
  <si>
    <t>Montáž  žlabu sprchového PZ 01 dlž. 1080mm  medzi 3 steny vývod v strede</t>
  </si>
  <si>
    <t>7212214051</t>
  </si>
  <si>
    <t>Montáž žlabu  sprchového  PZ 01 dlž.1460 mm medzi 3 steny vývod v strede</t>
  </si>
  <si>
    <t>Poznámka k položke:_x000D_
miestnost č.M05-preistor masážneho salona  1ks</t>
  </si>
  <si>
    <t>920AM33451</t>
  </si>
  <si>
    <t>Žlab sprchový PZ 01  vložený medzi 3 steny nerez matná dlžky 1080 mm vývod v strede  povrch matný  skl.č.AT 18-00-0447</t>
  </si>
  <si>
    <t>Poznámka k položke:_x000D_
miestn.č.1.15c -sprcha 1ks</t>
  </si>
  <si>
    <t>920AM60864</t>
  </si>
  <si>
    <t>Zĺab sprchový PZ 01  vložený medzi 3 steny nerez matná dlžky 1500 mm vývod v strede povrch matný skl.č.AT18-00-0047</t>
  </si>
  <si>
    <t>Poznámka k položke:_x000D_
misestnost č.M0.5  sprcha -priestor masáž.salona</t>
  </si>
  <si>
    <t>920AN04642</t>
  </si>
  <si>
    <t>Žľab odtokový  6mm štrbinový nerez matná OZ 03 V500 dĺžky 2430 mm d=5mm skl.č.AT18-00-0442 AZP Brno,atyp         výrobca</t>
  </si>
  <si>
    <t>Poznámka k položke:_x000D_
miestnosť m.č. 1.46 hala</t>
  </si>
  <si>
    <t>721290111</t>
  </si>
  <si>
    <t>721309101</t>
  </si>
  <si>
    <t>552001500</t>
  </si>
  <si>
    <t>721900002</t>
  </si>
  <si>
    <t>998721201</t>
  </si>
  <si>
    <t>283188170</t>
  </si>
  <si>
    <t>Páska Al samolep. rolka 50 m, š. 25mm /pre upevnenie tepel.izolácie potrubia/</t>
  </si>
  <si>
    <t>2861F2381</t>
  </si>
  <si>
    <t>Ventil priamy s výpusťou PP-R d 16x1/2" - PPR 25 01 21</t>
  </si>
  <si>
    <t>286540000</t>
  </si>
  <si>
    <t>Koleno 90° z polypropylénu PPR pre rozvod pit.a tep.už.vody D16mm</t>
  </si>
  <si>
    <t>286543200</t>
  </si>
  <si>
    <t>Koleno nástenné PPR D 16 x 1/2"</t>
  </si>
  <si>
    <t>286543230</t>
  </si>
  <si>
    <t>T-kus s kovovým vnútorným závitom PPR D 20 x 1/2"</t>
  </si>
  <si>
    <t>722174001</t>
  </si>
  <si>
    <t>722176111</t>
  </si>
  <si>
    <t>Montáž potrubia plastového spájané zvary polyfúzné do D 16 mm</t>
  </si>
  <si>
    <t>722176112</t>
  </si>
  <si>
    <t>Montáž príchytiek  plastového potrubia spájané zvary polyfúzné do D 16 mm</t>
  </si>
  <si>
    <t>722182111</t>
  </si>
  <si>
    <t>Ochrana potrubia izoláciou Mirelon DN 16</t>
  </si>
  <si>
    <t>283774200</t>
  </si>
  <si>
    <t>Skruž na tepel. izoláciu potrubia PPS d16x 40x1020 mm</t>
  </si>
  <si>
    <t>2861F2522</t>
  </si>
  <si>
    <t>Príchytka rúr PP-R d 16 mm - PPR 25 02 05</t>
  </si>
  <si>
    <t>722208104.</t>
  </si>
  <si>
    <t>Spustenie syst.TUV cirkulárny-sekundárny okruh</t>
  </si>
  <si>
    <t>okruh</t>
  </si>
  <si>
    <t>722220151</t>
  </si>
  <si>
    <t>Nástenka závitová plastová PPR PN 20 DN 16 x G 1/2</t>
  </si>
  <si>
    <t>722220211</t>
  </si>
  <si>
    <t>Koleno prechodové 90° PPR PN 20 D 20 x G 1/2 s kovovým vnútorným závitom</t>
  </si>
  <si>
    <t>722229101</t>
  </si>
  <si>
    <t>Montáž vodov. armatúr ostatných s 1 závitom G 1/2</t>
  </si>
  <si>
    <t>722229102</t>
  </si>
  <si>
    <t>Montáž vodov. armatúr ostatných s 1 závitom G 3/4</t>
  </si>
  <si>
    <t>892273111</t>
  </si>
  <si>
    <t>Preplachovanie a dezinfekcia vodovodného potrubia DN 80-125</t>
  </si>
  <si>
    <t>725119410</t>
  </si>
  <si>
    <t>Montáž záchodových mís závesných s rovným odpadom</t>
  </si>
  <si>
    <t>590697600</t>
  </si>
  <si>
    <t>WC závesný klozet -LAUFEN Design seria PALACE hlboké splachovanie biela keramika  č.produktu 820706</t>
  </si>
  <si>
    <t>Poznámka k položke:_x000D_
miestn.č.B 03-wc priestor batoliat-1ks_x000D_
miestn.č.M.04-WC-priestor masážneho salona-1ks</t>
  </si>
  <si>
    <t>642144852</t>
  </si>
  <si>
    <t>Klozetové sedátko LAUFEN s automatickým pomalým sklápaním č.produktu 891701</t>
  </si>
  <si>
    <t>Poznámka k položke:_x000D_
miestnost č.B.03-wc-priestor batolit-1ks_x000D_
miestnost č..M.04-priestor maasážneho salona-1ks</t>
  </si>
  <si>
    <t>6421H1351</t>
  </si>
  <si>
    <t>Umývadlo LAUFEN designová séria LIViNG na dosku otvor v strede č.p.8111431 - 50 cm (obdĺžnikové) biela keramika</t>
  </si>
  <si>
    <t>Poznámka k položke:_x000D_
označ.na výkrese U 1_x000D_
 miestnost č.M03 finalna úprava ,priestor masažneho salona 1ks_x000D_
miestnost M 08-masažny salon -2ks</t>
  </si>
  <si>
    <t>6421H1359</t>
  </si>
  <si>
    <t>Umývadlo LAUFEN PRO S asymetrické  závesné  36x25x-50 cm č.produktu 815960</t>
  </si>
  <si>
    <t>Poznámka k položke:_x000D_
označenie na výkrese U 5_x000D_
mistnost č.B.03-WC priestor batoliat -1ks</t>
  </si>
  <si>
    <t>6421H1372</t>
  </si>
  <si>
    <t>Umývadlo LAUFEN  designová seria LIVING City nábytkové s otvorom uprostred č.produktu 1743.2,000.104.1       kod tovaru 1743.2.000.104.1</t>
  </si>
  <si>
    <t>Poznámka k položke:_x000D_
označ,na výkrese U 2_x000D_
miestnost 1.50b prvá pomoc -1ks</t>
  </si>
  <si>
    <t>6421H1375</t>
  </si>
  <si>
    <t>Poznámka k položke:_x000D_
označenie na výkrese U3_x000D_
miestnost č.B02 -umyvárka pre batolata,reistor batoliat -1ks_x000D_
miestnost B.04 -kuchynka -priestor batoliat  -1ks</t>
  </si>
  <si>
    <t>551641200546</t>
  </si>
  <si>
    <t>Závesný systém LAUFEN podomietkový rám s nádržou pre závesné WC 320 790x145x608  č.produktu 894660   Insatlation System</t>
  </si>
  <si>
    <t>Poznámka k položke:_x000D_
miestnost č.B.03-WC-priestor batoliat -1ks_x000D_
miestnostč.M.04-preistor masážneho salona-1ks</t>
  </si>
  <si>
    <t>725219201</t>
  </si>
  <si>
    <t>Montáž umývadiel keramických so záp. uzáv. na skrutky,bez výtokovej armatúry</t>
  </si>
  <si>
    <t>642013530</t>
  </si>
  <si>
    <t>Umývadielko LAUFEN Designová ,séria Pros asymetrické závesné bateria vpravo</t>
  </si>
  <si>
    <t>Poznámka k položke:_x000D_
označenie na výkrese U5_x000D_
miestnost B.03-WC--priestor batoliat -1ks</t>
  </si>
  <si>
    <t>725219404</t>
  </si>
  <si>
    <t>Montáž umyvadla nerezového zapusteného</t>
  </si>
  <si>
    <t>2861188523</t>
  </si>
  <si>
    <t>Montážny prvok pre výlevku položenú na podlahe .LAUFEN č.produktu 899490</t>
  </si>
  <si>
    <t>920AM21468</t>
  </si>
  <si>
    <t>Tlačidlo ovládacie LAUFEN  Dual Flush pre WC -závesn.klozet materiál ,matný nerez č.produktu 895661</t>
  </si>
  <si>
    <t>Poznámka k položke:_x000D_
miestnosr č.B.03-WC-preitor batoliat -1ks_x000D_
miestnost č.M.04-preistor masážneho salóna -1ks</t>
  </si>
  <si>
    <t>725249101</t>
  </si>
  <si>
    <t>Montáž sprch tanierových s vodopádom</t>
  </si>
  <si>
    <t>725339101</t>
  </si>
  <si>
    <t>Montáž výleviek keramic., liat, a i. hmoty bez výtok armat. a splach nádrže</t>
  </si>
  <si>
    <t>5973428500</t>
  </si>
  <si>
    <t>Vpust  a zátka pre keramické drezy a výlevky  č.produktu 899490</t>
  </si>
  <si>
    <t>5976217</t>
  </si>
  <si>
    <t>Výlevka  LAUFEN design.séria BERNINA biela keramika štandardná kvalita č.produktu 854211</t>
  </si>
  <si>
    <t>Poznámka k položke:_x000D_
miestn.m.č.M.07 upratovačka,priestor masážneho salona-1ks</t>
  </si>
  <si>
    <t>642431044</t>
  </si>
  <si>
    <t>Sklopná mriežka k výlevke LAUFEN design, 28x18 cm  č.produktu 8994701</t>
  </si>
  <si>
    <t>725819401</t>
  </si>
  <si>
    <t>Montáž ventilov rohových s pripojovacou rúrkou G 1/2</t>
  </si>
  <si>
    <t>5514105000</t>
  </si>
  <si>
    <t>Ventil rohový TE67 1/2 vršok TE13</t>
  </si>
  <si>
    <t>725829201</t>
  </si>
  <si>
    <t>Montáž batérií umýv. a drez. ostatných typov nást. chromov.</t>
  </si>
  <si>
    <t>725829301</t>
  </si>
  <si>
    <t>Montáž batérií umýv. . ostatných typov stojank. G 1/2</t>
  </si>
  <si>
    <t>551926210</t>
  </si>
  <si>
    <t>Tanierová sprcha MEREO horná s vodopádom,hranatá 600x251mm nerez (C8945(</t>
  </si>
  <si>
    <t>Poznámka k položke:_x000D_
miestnost  m.č.1,51C -Sprcha -1ks</t>
  </si>
  <si>
    <t>551B08080</t>
  </si>
  <si>
    <t>Batéria automatická umývadlová stojanková 1/2" pre umývadlo typ AUM 3.2 plus  - chróm č.produktu 1202007110</t>
  </si>
  <si>
    <t>Poznámka k položke:_x000D_
označenie  na výkrese  U1,U2,U5_x000D_
m.č.M.03-1ks,m.č M.08-2ks,m.č.B.03-1ks,m.č.1,50b-1ks</t>
  </si>
  <si>
    <t>551B08100</t>
  </si>
  <si>
    <t>Batéria pre umývadlo páková design.seria CURVEPRO-s výtokom  -chróm č.p.3116510041101</t>
  </si>
  <si>
    <t>Poznámka k položke:_x000D_
označ.na výkrese U3_x000D_
miesstnost  č.07 upratovačka -1 ks</t>
  </si>
  <si>
    <t>551B08110</t>
  </si>
  <si>
    <t>Batéria sprchová termostatická LAUFEN komplet shadicou sada CITYPLUS  bezdotykovým ovládaním chromo obj.č.337570041361 k umývadlu</t>
  </si>
  <si>
    <t>Poznámka k položke:_x000D_
mietnost č.B.02 -umyvárka -priestor batolata  -1ks</t>
  </si>
  <si>
    <t>551B56020</t>
  </si>
  <si>
    <t>Automatická  drezová batéria  AUM2  s bezdotykovým ovládaním- chróm</t>
  </si>
  <si>
    <t>Poznámka k položke:_x000D_
miestnost B,04-kuchynka,priestor batoliat -1ks_x000D_
označ. na výkrese U3</t>
  </si>
  <si>
    <t>551C06708</t>
  </si>
  <si>
    <t>Sprchový systém AUS 2P automatická sprchová batéria na piezotlačítko nerezová s termostaic.ventilom skl.č.1204001610  ,antivandal</t>
  </si>
  <si>
    <t>Poznámka k položke:_x000D_
označenie na výkrese SP_x000D_
miestnost č.m. M05-sprcha -priestor masaž.salona -1ks</t>
  </si>
  <si>
    <t>551D00603</t>
  </si>
  <si>
    <t>Hlavica sprchová SP 5 prietok 12l/min vyhotovenie Antivandal  skl.č 1167001400</t>
  </si>
  <si>
    <t>Poznámka k položke:_x000D_
miestnost m.č.05-sprcha-priestor masážneho salona -1 ks</t>
  </si>
  <si>
    <t>551H11793</t>
  </si>
  <si>
    <t>Batéria sprchová podomietková.termostatická chromovaná séria Mada značka Mereo G 1/2" Chr./ kod CBQ60157MA  EAN8592480059910</t>
  </si>
  <si>
    <t>Poznámka k položke:_x000D_
miestnost č.1.51-sprcha -1ks</t>
  </si>
  <si>
    <t>725849200</t>
  </si>
  <si>
    <t>Montáž batérií sprch. násten. s nastav. výškou</t>
  </si>
  <si>
    <t>725849201</t>
  </si>
  <si>
    <t>Montáž batérie  pákovej k výlevke</t>
  </si>
  <si>
    <t>725859101</t>
  </si>
  <si>
    <t>Montáž odpadových ventilov do DN 32</t>
  </si>
  <si>
    <t>725869101</t>
  </si>
  <si>
    <t>Montáž zápach. uzávierok umývadlových D 40</t>
  </si>
  <si>
    <t>65514703203</t>
  </si>
  <si>
    <t>Sifón umývadlový, chróm ,oválny KOLO Twins</t>
  </si>
  <si>
    <t>998725201</t>
  </si>
  <si>
    <t>Presun hmôt pre zariaď. predmety v objektoch výšky do 6 m</t>
  </si>
  <si>
    <t>OST</t>
  </si>
  <si>
    <t>Ostatné</t>
  </si>
  <si>
    <t>999999904</t>
  </si>
  <si>
    <t>Ostatné konštrukcie a práce -pomocný montážny materiál</t>
  </si>
  <si>
    <t>999999905</t>
  </si>
  <si>
    <t>Zhotovenie prestupov ,drážok</t>
  </si>
  <si>
    <t>999999906</t>
  </si>
  <si>
    <t>Projekt skutkového vyhotovenia ZTI - komplet za všetky časti ( bod I, bod III, dodatok 1,2 )</t>
  </si>
  <si>
    <t>-1679870748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</si>
</sst>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7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2" t="s">
        <v>13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19"/>
      <c r="AQ5" s="19"/>
      <c r="AR5" s="17"/>
      <c r="BE5" s="239" t="s">
        <v>14</v>
      </c>
      <c r="BS5" s="14" t="s">
        <v>6</v>
      </c>
    </row>
    <row r="6" spans="1:74" s="1" customFormat="1" ht="37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44" t="s">
        <v>16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19"/>
      <c r="AQ6" s="19"/>
      <c r="AR6" s="17"/>
      <c r="BE6" s="240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0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0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0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40"/>
      <c r="BS10" s="14" t="s">
        <v>6</v>
      </c>
    </row>
    <row r="11" spans="1:74" s="1" customFormat="1" ht="18.5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40"/>
      <c r="BS11" s="14" t="s">
        <v>6</v>
      </c>
    </row>
    <row r="12" spans="1:74" s="1" customFormat="1" ht="7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0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40"/>
      <c r="BS13" s="14" t="s">
        <v>6</v>
      </c>
    </row>
    <row r="14" spans="1:74" ht="12.5">
      <c r="B14" s="18"/>
      <c r="C14" s="19"/>
      <c r="D14" s="19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40"/>
      <c r="BS14" s="14" t="s">
        <v>6</v>
      </c>
    </row>
    <row r="15" spans="1:74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0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0"/>
      <c r="BS16" s="14" t="s">
        <v>4</v>
      </c>
    </row>
    <row r="17" spans="1:71" s="1" customFormat="1" ht="18.5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40"/>
      <c r="BS17" s="14" t="s">
        <v>31</v>
      </c>
    </row>
    <row r="18" spans="1:71" s="1" customFormat="1" ht="7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0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0"/>
      <c r="BS19" s="14" t="s">
        <v>6</v>
      </c>
    </row>
    <row r="20" spans="1:71" s="1" customFormat="1" ht="18.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40"/>
      <c r="BS20" s="14" t="s">
        <v>31</v>
      </c>
    </row>
    <row r="21" spans="1:71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0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0"/>
    </row>
    <row r="23" spans="1:71" s="1" customFormat="1" ht="16.5" customHeight="1">
      <c r="B23" s="18"/>
      <c r="C23" s="19"/>
      <c r="D23" s="19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19"/>
      <c r="AP23" s="19"/>
      <c r="AQ23" s="19"/>
      <c r="AR23" s="17"/>
      <c r="BE23" s="240"/>
    </row>
    <row r="24" spans="1:71" s="1" customFormat="1" ht="7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0"/>
    </row>
    <row r="25" spans="1:71" s="1" customFormat="1" ht="7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0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3"/>
      <c r="AQ26" s="33"/>
      <c r="AR26" s="36"/>
      <c r="BE26" s="240"/>
    </row>
    <row r="27" spans="1:71" s="2" customFormat="1" ht="7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0"/>
    </row>
    <row r="28" spans="1:71" s="2" customFormat="1" ht="12.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0" t="s">
        <v>36</v>
      </c>
      <c r="M28" s="250"/>
      <c r="N28" s="250"/>
      <c r="O28" s="250"/>
      <c r="P28" s="250"/>
      <c r="Q28" s="33"/>
      <c r="R28" s="33"/>
      <c r="S28" s="33"/>
      <c r="T28" s="33"/>
      <c r="U28" s="33"/>
      <c r="V28" s="33"/>
      <c r="W28" s="250" t="s">
        <v>37</v>
      </c>
      <c r="X28" s="250"/>
      <c r="Y28" s="250"/>
      <c r="Z28" s="250"/>
      <c r="AA28" s="250"/>
      <c r="AB28" s="250"/>
      <c r="AC28" s="250"/>
      <c r="AD28" s="250"/>
      <c r="AE28" s="250"/>
      <c r="AF28" s="33"/>
      <c r="AG28" s="33"/>
      <c r="AH28" s="33"/>
      <c r="AI28" s="33"/>
      <c r="AJ28" s="33"/>
      <c r="AK28" s="250" t="s">
        <v>38</v>
      </c>
      <c r="AL28" s="250"/>
      <c r="AM28" s="250"/>
      <c r="AN28" s="250"/>
      <c r="AO28" s="250"/>
      <c r="AP28" s="33"/>
      <c r="AQ28" s="33"/>
      <c r="AR28" s="36"/>
      <c r="BE28" s="240"/>
    </row>
    <row r="29" spans="1:71" s="3" customFormat="1" ht="14.4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53">
        <v>0.2</v>
      </c>
      <c r="M29" s="252"/>
      <c r="N29" s="252"/>
      <c r="O29" s="252"/>
      <c r="P29" s="252"/>
      <c r="Q29" s="38"/>
      <c r="R29" s="38"/>
      <c r="S29" s="38"/>
      <c r="T29" s="38"/>
      <c r="U29" s="38"/>
      <c r="V29" s="38"/>
      <c r="W29" s="251">
        <f>ROUND(AZ94, 2)</f>
        <v>0</v>
      </c>
      <c r="X29" s="252"/>
      <c r="Y29" s="252"/>
      <c r="Z29" s="252"/>
      <c r="AA29" s="252"/>
      <c r="AB29" s="252"/>
      <c r="AC29" s="252"/>
      <c r="AD29" s="252"/>
      <c r="AE29" s="252"/>
      <c r="AF29" s="38"/>
      <c r="AG29" s="38"/>
      <c r="AH29" s="38"/>
      <c r="AI29" s="38"/>
      <c r="AJ29" s="38"/>
      <c r="AK29" s="251">
        <f>ROUND(AV94, 2)</f>
        <v>0</v>
      </c>
      <c r="AL29" s="252"/>
      <c r="AM29" s="252"/>
      <c r="AN29" s="252"/>
      <c r="AO29" s="252"/>
      <c r="AP29" s="38"/>
      <c r="AQ29" s="38"/>
      <c r="AR29" s="39"/>
      <c r="BE29" s="241"/>
    </row>
    <row r="30" spans="1:71" s="3" customFormat="1" ht="14.4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53">
        <v>0.2</v>
      </c>
      <c r="M30" s="252"/>
      <c r="N30" s="252"/>
      <c r="O30" s="252"/>
      <c r="P30" s="252"/>
      <c r="Q30" s="38"/>
      <c r="R30" s="38"/>
      <c r="S30" s="38"/>
      <c r="T30" s="38"/>
      <c r="U30" s="38"/>
      <c r="V30" s="38"/>
      <c r="W30" s="251">
        <f>ROUND(BA94, 2)</f>
        <v>0</v>
      </c>
      <c r="X30" s="252"/>
      <c r="Y30" s="252"/>
      <c r="Z30" s="252"/>
      <c r="AA30" s="252"/>
      <c r="AB30" s="252"/>
      <c r="AC30" s="252"/>
      <c r="AD30" s="252"/>
      <c r="AE30" s="252"/>
      <c r="AF30" s="38"/>
      <c r="AG30" s="38"/>
      <c r="AH30" s="38"/>
      <c r="AI30" s="38"/>
      <c r="AJ30" s="38"/>
      <c r="AK30" s="251">
        <f>ROUND(AW94, 2)</f>
        <v>0</v>
      </c>
      <c r="AL30" s="252"/>
      <c r="AM30" s="252"/>
      <c r="AN30" s="252"/>
      <c r="AO30" s="252"/>
      <c r="AP30" s="38"/>
      <c r="AQ30" s="38"/>
      <c r="AR30" s="39"/>
      <c r="BE30" s="241"/>
    </row>
    <row r="31" spans="1:71" s="3" customFormat="1" ht="14.4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53">
        <v>0.2</v>
      </c>
      <c r="M31" s="252"/>
      <c r="N31" s="252"/>
      <c r="O31" s="252"/>
      <c r="P31" s="252"/>
      <c r="Q31" s="38"/>
      <c r="R31" s="38"/>
      <c r="S31" s="38"/>
      <c r="T31" s="38"/>
      <c r="U31" s="38"/>
      <c r="V31" s="38"/>
      <c r="W31" s="251">
        <f>ROUND(BB94, 2)</f>
        <v>0</v>
      </c>
      <c r="X31" s="252"/>
      <c r="Y31" s="252"/>
      <c r="Z31" s="252"/>
      <c r="AA31" s="252"/>
      <c r="AB31" s="252"/>
      <c r="AC31" s="252"/>
      <c r="AD31" s="252"/>
      <c r="AE31" s="252"/>
      <c r="AF31" s="38"/>
      <c r="AG31" s="38"/>
      <c r="AH31" s="38"/>
      <c r="AI31" s="38"/>
      <c r="AJ31" s="38"/>
      <c r="AK31" s="251">
        <v>0</v>
      </c>
      <c r="AL31" s="252"/>
      <c r="AM31" s="252"/>
      <c r="AN31" s="252"/>
      <c r="AO31" s="252"/>
      <c r="AP31" s="38"/>
      <c r="AQ31" s="38"/>
      <c r="AR31" s="39"/>
      <c r="BE31" s="241"/>
    </row>
    <row r="32" spans="1:71" s="3" customFormat="1" ht="14.4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53">
        <v>0.2</v>
      </c>
      <c r="M32" s="252"/>
      <c r="N32" s="252"/>
      <c r="O32" s="252"/>
      <c r="P32" s="252"/>
      <c r="Q32" s="38"/>
      <c r="R32" s="38"/>
      <c r="S32" s="38"/>
      <c r="T32" s="38"/>
      <c r="U32" s="38"/>
      <c r="V32" s="38"/>
      <c r="W32" s="251">
        <f>ROUND(BC94, 2)</f>
        <v>0</v>
      </c>
      <c r="X32" s="252"/>
      <c r="Y32" s="252"/>
      <c r="Z32" s="252"/>
      <c r="AA32" s="252"/>
      <c r="AB32" s="252"/>
      <c r="AC32" s="252"/>
      <c r="AD32" s="252"/>
      <c r="AE32" s="252"/>
      <c r="AF32" s="38"/>
      <c r="AG32" s="38"/>
      <c r="AH32" s="38"/>
      <c r="AI32" s="38"/>
      <c r="AJ32" s="38"/>
      <c r="AK32" s="251">
        <v>0</v>
      </c>
      <c r="AL32" s="252"/>
      <c r="AM32" s="252"/>
      <c r="AN32" s="252"/>
      <c r="AO32" s="252"/>
      <c r="AP32" s="38"/>
      <c r="AQ32" s="38"/>
      <c r="AR32" s="39"/>
      <c r="BE32" s="241"/>
    </row>
    <row r="33" spans="1:57" s="3" customFormat="1" ht="14.4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53">
        <v>0</v>
      </c>
      <c r="M33" s="252"/>
      <c r="N33" s="252"/>
      <c r="O33" s="252"/>
      <c r="P33" s="252"/>
      <c r="Q33" s="38"/>
      <c r="R33" s="38"/>
      <c r="S33" s="38"/>
      <c r="T33" s="38"/>
      <c r="U33" s="38"/>
      <c r="V33" s="38"/>
      <c r="W33" s="251">
        <f>ROUND(BD94, 2)</f>
        <v>0</v>
      </c>
      <c r="X33" s="252"/>
      <c r="Y33" s="252"/>
      <c r="Z33" s="252"/>
      <c r="AA33" s="252"/>
      <c r="AB33" s="252"/>
      <c r="AC33" s="252"/>
      <c r="AD33" s="252"/>
      <c r="AE33" s="252"/>
      <c r="AF33" s="38"/>
      <c r="AG33" s="38"/>
      <c r="AH33" s="38"/>
      <c r="AI33" s="38"/>
      <c r="AJ33" s="38"/>
      <c r="AK33" s="251">
        <v>0</v>
      </c>
      <c r="AL33" s="252"/>
      <c r="AM33" s="252"/>
      <c r="AN33" s="252"/>
      <c r="AO33" s="252"/>
      <c r="AP33" s="38"/>
      <c r="AQ33" s="38"/>
      <c r="AR33" s="39"/>
      <c r="BE33" s="241"/>
    </row>
    <row r="34" spans="1:57" s="2" customFormat="1" ht="7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0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4" t="s">
        <v>47</v>
      </c>
      <c r="Y35" s="255"/>
      <c r="Z35" s="255"/>
      <c r="AA35" s="255"/>
      <c r="AB35" s="255"/>
      <c r="AC35" s="42"/>
      <c r="AD35" s="42"/>
      <c r="AE35" s="42"/>
      <c r="AF35" s="42"/>
      <c r="AG35" s="42"/>
      <c r="AH35" s="42"/>
      <c r="AI35" s="42"/>
      <c r="AJ35" s="42"/>
      <c r="AK35" s="256">
        <f>SUM(AK26:AK33)</f>
        <v>0</v>
      </c>
      <c r="AL35" s="255"/>
      <c r="AM35" s="255"/>
      <c r="AN35" s="255"/>
      <c r="AO35" s="257"/>
      <c r="AP35" s="40"/>
      <c r="AQ35" s="40"/>
      <c r="AR35" s="36"/>
      <c r="BE35" s="31"/>
    </row>
    <row r="36" spans="1:57" s="2" customFormat="1" ht="7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0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0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0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7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7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2020/09_4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7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58" t="str">
        <f>K6</f>
        <v>Zdravotechnika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0"/>
      <c r="AQ85" s="60"/>
      <c r="AR85" s="61"/>
    </row>
    <row r="86" spans="1:91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Žiar nad Hronom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60" t="str">
        <f>IF(AN8= "","",AN8)</f>
        <v>4. 11. 2020</v>
      </c>
      <c r="AN87" s="260"/>
      <c r="AO87" s="33"/>
      <c r="AP87" s="33"/>
      <c r="AQ87" s="33"/>
      <c r="AR87" s="36"/>
      <c r="BE87" s="31"/>
    </row>
    <row r="88" spans="1:91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25.6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Technické služby Žiar nad Hronom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61" t="str">
        <f>IF(E17="","",E17)</f>
        <v>MAGIC DESIGN HENČ s.r.o.</v>
      </c>
      <c r="AN89" s="262"/>
      <c r="AO89" s="262"/>
      <c r="AP89" s="262"/>
      <c r="AQ89" s="33"/>
      <c r="AR89" s="36"/>
      <c r="AS89" s="263" t="s">
        <v>55</v>
      </c>
      <c r="AT89" s="26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61" t="str">
        <f>IF(E20="","",E20)</f>
        <v>Pilnik Vladimír</v>
      </c>
      <c r="AN90" s="262"/>
      <c r="AO90" s="262"/>
      <c r="AP90" s="262"/>
      <c r="AQ90" s="33"/>
      <c r="AR90" s="36"/>
      <c r="AS90" s="265"/>
      <c r="AT90" s="26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7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7"/>
      <c r="AT91" s="26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69" t="s">
        <v>56</v>
      </c>
      <c r="D92" s="270"/>
      <c r="E92" s="270"/>
      <c r="F92" s="270"/>
      <c r="G92" s="270"/>
      <c r="H92" s="70"/>
      <c r="I92" s="271" t="s">
        <v>57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2" t="s">
        <v>58</v>
      </c>
      <c r="AH92" s="270"/>
      <c r="AI92" s="270"/>
      <c r="AJ92" s="270"/>
      <c r="AK92" s="270"/>
      <c r="AL92" s="270"/>
      <c r="AM92" s="270"/>
      <c r="AN92" s="271" t="s">
        <v>59</v>
      </c>
      <c r="AO92" s="270"/>
      <c r="AP92" s="273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7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77">
        <f>ROUND(SUM(AG95:AG97),2)</f>
        <v>0</v>
      </c>
      <c r="AH94" s="277"/>
      <c r="AI94" s="277"/>
      <c r="AJ94" s="277"/>
      <c r="AK94" s="277"/>
      <c r="AL94" s="277"/>
      <c r="AM94" s="277"/>
      <c r="AN94" s="278">
        <f>SUM(AG94,AT94)</f>
        <v>0</v>
      </c>
      <c r="AO94" s="278"/>
      <c r="AP94" s="278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16.5" customHeight="1">
      <c r="A95" s="90" t="s">
        <v>79</v>
      </c>
      <c r="B95" s="91"/>
      <c r="C95" s="92"/>
      <c r="D95" s="276" t="s">
        <v>80</v>
      </c>
      <c r="E95" s="276"/>
      <c r="F95" s="276"/>
      <c r="G95" s="276"/>
      <c r="H95" s="276"/>
      <c r="I95" s="93"/>
      <c r="J95" s="276" t="s">
        <v>81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4">
        <f>'01 - Zdravotechnika+búrac...'!J30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4" t="s">
        <v>82</v>
      </c>
      <c r="AR95" s="95"/>
      <c r="AS95" s="96">
        <v>0</v>
      </c>
      <c r="AT95" s="97">
        <f>ROUND(SUM(AV95:AW95),2)</f>
        <v>0</v>
      </c>
      <c r="AU95" s="98">
        <f>'01 - Zdravotechnika+búrac...'!P120</f>
        <v>0</v>
      </c>
      <c r="AV95" s="97">
        <f>'01 - Zdravotechnika+búrac...'!J33</f>
        <v>0</v>
      </c>
      <c r="AW95" s="97">
        <f>'01 - Zdravotechnika+búrac...'!J34</f>
        <v>0</v>
      </c>
      <c r="AX95" s="97">
        <f>'01 - Zdravotechnika+búrac...'!J35</f>
        <v>0</v>
      </c>
      <c r="AY95" s="97">
        <f>'01 - Zdravotechnika+búrac...'!J36</f>
        <v>0</v>
      </c>
      <c r="AZ95" s="97">
        <f>'01 - Zdravotechnika+búrac...'!F33</f>
        <v>0</v>
      </c>
      <c r="BA95" s="97">
        <f>'01 - Zdravotechnika+búrac...'!F34</f>
        <v>0</v>
      </c>
      <c r="BB95" s="97">
        <f>'01 - Zdravotechnika+búrac...'!F35</f>
        <v>0</v>
      </c>
      <c r="BC95" s="97">
        <f>'01 - Zdravotechnika+búrac...'!F36</f>
        <v>0</v>
      </c>
      <c r="BD95" s="99">
        <f>'01 - Zdravotechnika+búrac...'!F37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75</v>
      </c>
    </row>
    <row r="96" spans="1:91" s="7" customFormat="1" ht="16.5" customHeight="1">
      <c r="A96" s="90" t="s">
        <v>79</v>
      </c>
      <c r="B96" s="91"/>
      <c r="C96" s="92"/>
      <c r="D96" s="276" t="s">
        <v>85</v>
      </c>
      <c r="E96" s="276"/>
      <c r="F96" s="276"/>
      <c r="G96" s="276"/>
      <c r="H96" s="276"/>
      <c r="I96" s="93"/>
      <c r="J96" s="276" t="s">
        <v>86</v>
      </c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4">
        <f>'02 - Zdravotechnika+búrac...'!J30</f>
        <v>0</v>
      </c>
      <c r="AH96" s="275"/>
      <c r="AI96" s="275"/>
      <c r="AJ96" s="275"/>
      <c r="AK96" s="275"/>
      <c r="AL96" s="275"/>
      <c r="AM96" s="275"/>
      <c r="AN96" s="274">
        <f>SUM(AG96,AT96)</f>
        <v>0</v>
      </c>
      <c r="AO96" s="275"/>
      <c r="AP96" s="275"/>
      <c r="AQ96" s="94" t="s">
        <v>82</v>
      </c>
      <c r="AR96" s="95"/>
      <c r="AS96" s="96">
        <v>0</v>
      </c>
      <c r="AT96" s="97">
        <f>ROUND(SUM(AV96:AW96),2)</f>
        <v>0</v>
      </c>
      <c r="AU96" s="98">
        <f>'02 - Zdravotechnika+búrac...'!P125</f>
        <v>0</v>
      </c>
      <c r="AV96" s="97">
        <f>'02 - Zdravotechnika+búrac...'!J33</f>
        <v>0</v>
      </c>
      <c r="AW96" s="97">
        <f>'02 - Zdravotechnika+búrac...'!J34</f>
        <v>0</v>
      </c>
      <c r="AX96" s="97">
        <f>'02 - Zdravotechnika+búrac...'!J35</f>
        <v>0</v>
      </c>
      <c r="AY96" s="97">
        <f>'02 - Zdravotechnika+búrac...'!J36</f>
        <v>0</v>
      </c>
      <c r="AZ96" s="97">
        <f>'02 - Zdravotechnika+búrac...'!F33</f>
        <v>0</v>
      </c>
      <c r="BA96" s="97">
        <f>'02 - Zdravotechnika+búrac...'!F34</f>
        <v>0</v>
      </c>
      <c r="BB96" s="97">
        <f>'02 - Zdravotechnika+búrac...'!F35</f>
        <v>0</v>
      </c>
      <c r="BC96" s="97">
        <f>'02 - Zdravotechnika+búrac...'!F36</f>
        <v>0</v>
      </c>
      <c r="BD96" s="99">
        <f>'02 - Zdravotechnika+búrac...'!F37</f>
        <v>0</v>
      </c>
      <c r="BT96" s="100" t="s">
        <v>83</v>
      </c>
      <c r="BV96" s="100" t="s">
        <v>77</v>
      </c>
      <c r="BW96" s="100" t="s">
        <v>87</v>
      </c>
      <c r="BX96" s="100" t="s">
        <v>5</v>
      </c>
      <c r="CL96" s="100" t="s">
        <v>1</v>
      </c>
      <c r="CM96" s="100" t="s">
        <v>75</v>
      </c>
    </row>
    <row r="97" spans="1:91" s="7" customFormat="1" ht="37.5" customHeight="1">
      <c r="A97" s="90" t="s">
        <v>79</v>
      </c>
      <c r="B97" s="91"/>
      <c r="C97" s="92"/>
      <c r="D97" s="276" t="s">
        <v>88</v>
      </c>
      <c r="E97" s="276"/>
      <c r="F97" s="276"/>
      <c r="G97" s="276"/>
      <c r="H97" s="276"/>
      <c r="I97" s="93"/>
      <c r="J97" s="276" t="s">
        <v>89</v>
      </c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4">
        <f>'03 - Výmena zdravotechn -...'!J30</f>
        <v>0</v>
      </c>
      <c r="AH97" s="275"/>
      <c r="AI97" s="275"/>
      <c r="AJ97" s="275"/>
      <c r="AK97" s="275"/>
      <c r="AL97" s="275"/>
      <c r="AM97" s="275"/>
      <c r="AN97" s="274">
        <f>SUM(AG97,AT97)</f>
        <v>0</v>
      </c>
      <c r="AO97" s="275"/>
      <c r="AP97" s="275"/>
      <c r="AQ97" s="94" t="s">
        <v>82</v>
      </c>
      <c r="AR97" s="95"/>
      <c r="AS97" s="101">
        <v>0</v>
      </c>
      <c r="AT97" s="102">
        <f>ROUND(SUM(AV97:AW97),2)</f>
        <v>0</v>
      </c>
      <c r="AU97" s="103">
        <f>'03 - Výmena zdravotechn -...'!P127</f>
        <v>0</v>
      </c>
      <c r="AV97" s="102">
        <f>'03 - Výmena zdravotechn -...'!J33</f>
        <v>0</v>
      </c>
      <c r="AW97" s="102">
        <f>'03 - Výmena zdravotechn -...'!J34</f>
        <v>0</v>
      </c>
      <c r="AX97" s="102">
        <f>'03 - Výmena zdravotechn -...'!J35</f>
        <v>0</v>
      </c>
      <c r="AY97" s="102">
        <f>'03 - Výmena zdravotechn -...'!J36</f>
        <v>0</v>
      </c>
      <c r="AZ97" s="102">
        <f>'03 - Výmena zdravotechn -...'!F33</f>
        <v>0</v>
      </c>
      <c r="BA97" s="102">
        <f>'03 - Výmena zdravotechn -...'!F34</f>
        <v>0</v>
      </c>
      <c r="BB97" s="102">
        <f>'03 - Výmena zdravotechn -...'!F35</f>
        <v>0</v>
      </c>
      <c r="BC97" s="102">
        <f>'03 - Výmena zdravotechn -...'!F36</f>
        <v>0</v>
      </c>
      <c r="BD97" s="104">
        <f>'03 - Výmena zdravotechn -...'!F37</f>
        <v>0</v>
      </c>
      <c r="BT97" s="100" t="s">
        <v>83</v>
      </c>
      <c r="BV97" s="100" t="s">
        <v>77</v>
      </c>
      <c r="BW97" s="100" t="s">
        <v>90</v>
      </c>
      <c r="BX97" s="100" t="s">
        <v>5</v>
      </c>
      <c r="CL97" s="100" t="s">
        <v>1</v>
      </c>
      <c r="CM97" s="100" t="s">
        <v>75</v>
      </c>
    </row>
    <row r="98" spans="1:91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7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kUEtUt+HDOdGzc+CgXHHYxu1OFZdwYr8Nu1d+ECsdWufsh0Wg9yGKul10gVI0Q8sm2sl4kXQs1cZkdp6ulr+NQ==" saltValue="MKg4snq8pWnah0qD0DqY5ZghZ9HZAkFYcN8v1GkgO2J+xfqNZNUKsDa8f1yC5HRJlyBMfugUIrBu8HmChpklag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Zdravotechnika+búrac...'!C2" display="/"/>
    <hyperlink ref="A96" location="'02 - Zdravotechnika+búrac...'!C2" display="/"/>
    <hyperlink ref="A97" location="'03 - Výmena zdravotechn -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4" t="s">
        <v>84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75</v>
      </c>
    </row>
    <row r="4" spans="1:46" s="1" customFormat="1" ht="25" customHeight="1">
      <c r="B4" s="17"/>
      <c r="D4" s="109" t="s">
        <v>91</v>
      </c>
      <c r="I4" s="105"/>
      <c r="L4" s="17"/>
      <c r="M4" s="110" t="s">
        <v>9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15</v>
      </c>
      <c r="I6" s="105"/>
      <c r="L6" s="17"/>
    </row>
    <row r="7" spans="1:46" s="1" customFormat="1" ht="16.5" customHeight="1">
      <c r="B7" s="17"/>
      <c r="E7" s="280" t="str">
        <f>'Rekapitulácia stavby'!K6</f>
        <v>Zdravotechnika</v>
      </c>
      <c r="F7" s="281"/>
      <c r="G7" s="281"/>
      <c r="H7" s="281"/>
      <c r="I7" s="105"/>
      <c r="L7" s="17"/>
    </row>
    <row r="8" spans="1:46" s="2" customFormat="1" ht="12" customHeight="1">
      <c r="A8" s="31"/>
      <c r="B8" s="36"/>
      <c r="C8" s="31"/>
      <c r="D8" s="111" t="s">
        <v>92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2" t="s">
        <v>93</v>
      </c>
      <c r="F9" s="283"/>
      <c r="G9" s="283"/>
      <c r="H9" s="283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17</v>
      </c>
      <c r="E11" s="31"/>
      <c r="F11" s="113" t="s">
        <v>1</v>
      </c>
      <c r="G11" s="31"/>
      <c r="H11" s="31"/>
      <c r="I11" s="114" t="s">
        <v>18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19</v>
      </c>
      <c r="E12" s="31"/>
      <c r="F12" s="113" t="s">
        <v>20</v>
      </c>
      <c r="G12" s="31"/>
      <c r="H12" s="31"/>
      <c r="I12" s="114" t="s">
        <v>21</v>
      </c>
      <c r="J12" s="115" t="str">
        <f>'Rekapitulácia stavby'!AN8</f>
        <v>4. 11. 2020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75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23</v>
      </c>
      <c r="E14" s="31"/>
      <c r="F14" s="31"/>
      <c r="G14" s="31"/>
      <c r="H14" s="31"/>
      <c r="I14" s="114" t="s">
        <v>24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25</v>
      </c>
      <c r="F15" s="31"/>
      <c r="G15" s="31"/>
      <c r="H15" s="31"/>
      <c r="I15" s="114" t="s">
        <v>26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27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4" t="str">
        <f>'Rekapitulácia stavby'!E14</f>
        <v>Vyplň údaj</v>
      </c>
      <c r="F18" s="285"/>
      <c r="G18" s="285"/>
      <c r="H18" s="285"/>
      <c r="I18" s="114" t="s">
        <v>26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29</v>
      </c>
      <c r="E20" s="31"/>
      <c r="F20" s="31"/>
      <c r="G20" s="31"/>
      <c r="H20" s="31"/>
      <c r="I20" s="114" t="s">
        <v>24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30</v>
      </c>
      <c r="F21" s="31"/>
      <c r="G21" s="31"/>
      <c r="H21" s="31"/>
      <c r="I21" s="114" t="s">
        <v>26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32</v>
      </c>
      <c r="E23" s="31"/>
      <c r="F23" s="31"/>
      <c r="G23" s="31"/>
      <c r="H23" s="31"/>
      <c r="I23" s="114" t="s">
        <v>24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33</v>
      </c>
      <c r="F24" s="31"/>
      <c r="G24" s="31"/>
      <c r="H24" s="31"/>
      <c r="I24" s="114" t="s">
        <v>26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34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6" t="s">
        <v>1</v>
      </c>
      <c r="F27" s="286"/>
      <c r="G27" s="286"/>
      <c r="H27" s="286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35</v>
      </c>
      <c r="E30" s="31"/>
      <c r="F30" s="31"/>
      <c r="G30" s="31"/>
      <c r="H30" s="31"/>
      <c r="I30" s="112"/>
      <c r="J30" s="123">
        <f>ROUND(J120,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24" t="s">
        <v>37</v>
      </c>
      <c r="G32" s="31"/>
      <c r="H32" s="31"/>
      <c r="I32" s="125" t="s">
        <v>36</v>
      </c>
      <c r="J32" s="124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26" t="s">
        <v>39</v>
      </c>
      <c r="E33" s="111" t="s">
        <v>40</v>
      </c>
      <c r="F33" s="127">
        <f>ROUND((SUM(BE120:BE168)),  2)</f>
        <v>0</v>
      </c>
      <c r="G33" s="31"/>
      <c r="H33" s="31"/>
      <c r="I33" s="128">
        <v>0.2</v>
      </c>
      <c r="J33" s="127">
        <f>ROUND(((SUM(BE120:BE168))*I33),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11" t="s">
        <v>41</v>
      </c>
      <c r="F34" s="127">
        <f>ROUND((SUM(BF120:BF168)),  2)</f>
        <v>0</v>
      </c>
      <c r="G34" s="31"/>
      <c r="H34" s="31"/>
      <c r="I34" s="128">
        <v>0.2</v>
      </c>
      <c r="J34" s="127">
        <f>ROUND(((SUM(BF120:BF168))*I34),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11" t="s">
        <v>42</v>
      </c>
      <c r="F35" s="127">
        <f>ROUND((SUM(BG120:BG168)),  2)</f>
        <v>0</v>
      </c>
      <c r="G35" s="31"/>
      <c r="H35" s="31"/>
      <c r="I35" s="128">
        <v>0.2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11" t="s">
        <v>43</v>
      </c>
      <c r="F36" s="127">
        <f>ROUND((SUM(BH120:BH168)),  2)</f>
        <v>0</v>
      </c>
      <c r="G36" s="31"/>
      <c r="H36" s="31"/>
      <c r="I36" s="128">
        <v>0.2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1" t="s">
        <v>44</v>
      </c>
      <c r="F37" s="127">
        <f>ROUND((SUM(BI120:BI168)),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I41" s="105"/>
      <c r="L41" s="17"/>
    </row>
    <row r="42" spans="1:31" s="1" customFormat="1" ht="14.4" customHeight="1">
      <c r="B42" s="17"/>
      <c r="I42" s="105"/>
      <c r="L42" s="17"/>
    </row>
    <row r="43" spans="1:31" s="1" customFormat="1" ht="14.4" customHeight="1">
      <c r="B43" s="17"/>
      <c r="I43" s="105"/>
      <c r="L43" s="17"/>
    </row>
    <row r="44" spans="1:31" s="1" customFormat="1" ht="14.4" customHeight="1">
      <c r="B44" s="17"/>
      <c r="I44" s="105"/>
      <c r="L44" s="17"/>
    </row>
    <row r="45" spans="1:31" s="1" customFormat="1" ht="14.4" customHeight="1">
      <c r="B45" s="17"/>
      <c r="I45" s="105"/>
      <c r="L45" s="17"/>
    </row>
    <row r="46" spans="1:31" s="1" customFormat="1" ht="14.4" customHeight="1">
      <c r="B46" s="17"/>
      <c r="I46" s="105"/>
      <c r="L46" s="17"/>
    </row>
    <row r="47" spans="1:31" s="1" customFormat="1" ht="14.4" customHeight="1">
      <c r="B47" s="17"/>
      <c r="I47" s="105"/>
      <c r="L47" s="17"/>
    </row>
    <row r="48" spans="1:31" s="1" customFormat="1" ht="14.4" customHeight="1">
      <c r="B48" s="17"/>
      <c r="I48" s="105"/>
      <c r="L48" s="17"/>
    </row>
    <row r="49" spans="1:31" s="1" customFormat="1" ht="14.4" customHeight="1">
      <c r="B49" s="17"/>
      <c r="I49" s="105"/>
      <c r="L49" s="17"/>
    </row>
    <row r="50" spans="1:31" s="2" customFormat="1" ht="14.4" customHeight="1">
      <c r="B50" s="48"/>
      <c r="D50" s="137" t="s">
        <v>48</v>
      </c>
      <c r="E50" s="138"/>
      <c r="F50" s="138"/>
      <c r="G50" s="137" t="s">
        <v>49</v>
      </c>
      <c r="H50" s="138"/>
      <c r="I50" s="139"/>
      <c r="J50" s="138"/>
      <c r="K50" s="138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40" t="s">
        <v>50</v>
      </c>
      <c r="E61" s="141"/>
      <c r="F61" s="142" t="s">
        <v>51</v>
      </c>
      <c r="G61" s="140" t="s">
        <v>50</v>
      </c>
      <c r="H61" s="141"/>
      <c r="I61" s="143"/>
      <c r="J61" s="144" t="s">
        <v>51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7" t="s">
        <v>52</v>
      </c>
      <c r="E65" s="145"/>
      <c r="F65" s="145"/>
      <c r="G65" s="137" t="s">
        <v>53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40" t="s">
        <v>50</v>
      </c>
      <c r="E76" s="141"/>
      <c r="F76" s="142" t="s">
        <v>51</v>
      </c>
      <c r="G76" s="140" t="s">
        <v>50</v>
      </c>
      <c r="H76" s="141"/>
      <c r="I76" s="143"/>
      <c r="J76" s="144" t="s">
        <v>51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94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87" t="str">
        <f>E7</f>
        <v>Zdravotechnika</v>
      </c>
      <c r="F85" s="288"/>
      <c r="G85" s="288"/>
      <c r="H85" s="28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92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01 - Zdravotechnika+búracie práce pre bod I.</v>
      </c>
      <c r="F87" s="289"/>
      <c r="G87" s="289"/>
      <c r="H87" s="289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Žiar nad Hronom</v>
      </c>
      <c r="G89" s="33"/>
      <c r="H89" s="33"/>
      <c r="I89" s="114" t="s">
        <v>21</v>
      </c>
      <c r="J89" s="63" t="str">
        <f>IF(J12="","",J12)</f>
        <v>4. 11. 2020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23</v>
      </c>
      <c r="D91" s="33"/>
      <c r="E91" s="33"/>
      <c r="F91" s="24" t="str">
        <f>E15</f>
        <v>Technické služby Žiar nad Hronom</v>
      </c>
      <c r="G91" s="33"/>
      <c r="H91" s="33"/>
      <c r="I91" s="114" t="s">
        <v>29</v>
      </c>
      <c r="J91" s="29" t="str">
        <f>E21</f>
        <v>MAGIC DESIGN HENČ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4" t="s">
        <v>32</v>
      </c>
      <c r="J92" s="29" t="str">
        <f>E24</f>
        <v>Pilnik Vladimír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95</v>
      </c>
      <c r="D94" s="154"/>
      <c r="E94" s="154"/>
      <c r="F94" s="154"/>
      <c r="G94" s="154"/>
      <c r="H94" s="154"/>
      <c r="I94" s="155"/>
      <c r="J94" s="156" t="s">
        <v>96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97</v>
      </c>
      <c r="D96" s="33"/>
      <c r="E96" s="33"/>
      <c r="F96" s="33"/>
      <c r="G96" s="33"/>
      <c r="H96" s="33"/>
      <c r="I96" s="112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98</v>
      </c>
    </row>
    <row r="97" spans="1:31" s="9" customFormat="1" ht="25" customHeight="1">
      <c r="B97" s="158"/>
      <c r="C97" s="159"/>
      <c r="D97" s="160" t="s">
        <v>99</v>
      </c>
      <c r="E97" s="161"/>
      <c r="F97" s="161"/>
      <c r="G97" s="161"/>
      <c r="H97" s="161"/>
      <c r="I97" s="162"/>
      <c r="J97" s="163">
        <f>J121</f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100</v>
      </c>
      <c r="E98" s="168"/>
      <c r="F98" s="168"/>
      <c r="G98" s="168"/>
      <c r="H98" s="168"/>
      <c r="I98" s="169"/>
      <c r="J98" s="170">
        <f>J122</f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101</v>
      </c>
      <c r="E99" s="168"/>
      <c r="F99" s="168"/>
      <c r="G99" s="168"/>
      <c r="H99" s="168"/>
      <c r="I99" s="169"/>
      <c r="J99" s="170">
        <f>J159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102</v>
      </c>
      <c r="E100" s="168"/>
      <c r="F100" s="168"/>
      <c r="G100" s="168"/>
      <c r="H100" s="168"/>
      <c r="I100" s="169"/>
      <c r="J100" s="170">
        <f>J166</f>
        <v>0</v>
      </c>
      <c r="K100" s="166"/>
      <c r="L100" s="171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2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7" customHeight="1">
      <c r="A102" s="31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7" customHeight="1">
      <c r="A106" s="31"/>
      <c r="B106" s="53"/>
      <c r="C106" s="54"/>
      <c r="D106" s="54"/>
      <c r="E106" s="54"/>
      <c r="F106" s="54"/>
      <c r="G106" s="54"/>
      <c r="H106" s="54"/>
      <c r="I106" s="152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5" customHeight="1">
      <c r="A107" s="31"/>
      <c r="B107" s="32"/>
      <c r="C107" s="20" t="s">
        <v>103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7" customHeight="1">
      <c r="A108" s="31"/>
      <c r="B108" s="32"/>
      <c r="C108" s="33"/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87" t="str">
        <f>E7</f>
        <v>Zdravotechnika</v>
      </c>
      <c r="F110" s="288"/>
      <c r="G110" s="288"/>
      <c r="H110" s="288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92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58" t="str">
        <f>E9</f>
        <v>01 - Zdravotechnika+búracie práce pre bod I.</v>
      </c>
      <c r="F112" s="289"/>
      <c r="G112" s="289"/>
      <c r="H112" s="289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7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19</v>
      </c>
      <c r="D114" s="33"/>
      <c r="E114" s="33"/>
      <c r="F114" s="24" t="str">
        <f>F12</f>
        <v>Žiar nad Hronom</v>
      </c>
      <c r="G114" s="33"/>
      <c r="H114" s="33"/>
      <c r="I114" s="114" t="s">
        <v>21</v>
      </c>
      <c r="J114" s="63" t="str">
        <f>IF(J12="","",J12)</f>
        <v>4. 11. 2020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5.65" customHeight="1">
      <c r="A116" s="31"/>
      <c r="B116" s="32"/>
      <c r="C116" s="26" t="s">
        <v>23</v>
      </c>
      <c r="D116" s="33"/>
      <c r="E116" s="33"/>
      <c r="F116" s="24" t="str">
        <f>E15</f>
        <v>Technické služby Žiar nad Hronom</v>
      </c>
      <c r="G116" s="33"/>
      <c r="H116" s="33"/>
      <c r="I116" s="114" t="s">
        <v>29</v>
      </c>
      <c r="J116" s="29" t="str">
        <f>E21</f>
        <v>MAGIC DESIGN HENČ s.r.o.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27</v>
      </c>
      <c r="D117" s="33"/>
      <c r="E117" s="33"/>
      <c r="F117" s="24" t="str">
        <f>IF(E18="","",E18)</f>
        <v>Vyplň údaj</v>
      </c>
      <c r="G117" s="33"/>
      <c r="H117" s="33"/>
      <c r="I117" s="114" t="s">
        <v>32</v>
      </c>
      <c r="J117" s="29" t="str">
        <f>E24</f>
        <v>Pilnik Vladimír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25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72"/>
      <c r="B119" s="173"/>
      <c r="C119" s="174" t="s">
        <v>104</v>
      </c>
      <c r="D119" s="175" t="s">
        <v>60</v>
      </c>
      <c r="E119" s="175" t="s">
        <v>56</v>
      </c>
      <c r="F119" s="175" t="s">
        <v>57</v>
      </c>
      <c r="G119" s="175" t="s">
        <v>105</v>
      </c>
      <c r="H119" s="175" t="s">
        <v>106</v>
      </c>
      <c r="I119" s="176" t="s">
        <v>107</v>
      </c>
      <c r="J119" s="177" t="s">
        <v>96</v>
      </c>
      <c r="K119" s="178" t="s">
        <v>108</v>
      </c>
      <c r="L119" s="179"/>
      <c r="M119" s="72" t="s">
        <v>1</v>
      </c>
      <c r="N119" s="73" t="s">
        <v>39</v>
      </c>
      <c r="O119" s="73" t="s">
        <v>109</v>
      </c>
      <c r="P119" s="73" t="s">
        <v>110</v>
      </c>
      <c r="Q119" s="73" t="s">
        <v>111</v>
      </c>
      <c r="R119" s="73" t="s">
        <v>112</v>
      </c>
      <c r="S119" s="73" t="s">
        <v>113</v>
      </c>
      <c r="T119" s="74" t="s">
        <v>114</v>
      </c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65" s="2" customFormat="1" ht="22.75" customHeight="1">
      <c r="A120" s="31"/>
      <c r="B120" s="32"/>
      <c r="C120" s="79" t="s">
        <v>97</v>
      </c>
      <c r="D120" s="33"/>
      <c r="E120" s="33"/>
      <c r="F120" s="33"/>
      <c r="G120" s="33"/>
      <c r="H120" s="33"/>
      <c r="I120" s="112"/>
      <c r="J120" s="180">
        <f>BK120</f>
        <v>0</v>
      </c>
      <c r="K120" s="33"/>
      <c r="L120" s="36"/>
      <c r="M120" s="75"/>
      <c r="N120" s="181"/>
      <c r="O120" s="76"/>
      <c r="P120" s="182">
        <f>P121</f>
        <v>0</v>
      </c>
      <c r="Q120" s="76"/>
      <c r="R120" s="182">
        <f>R121</f>
        <v>1.2000000000000001E-3</v>
      </c>
      <c r="S120" s="76"/>
      <c r="T120" s="183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74</v>
      </c>
      <c r="AU120" s="14" t="s">
        <v>98</v>
      </c>
      <c r="BK120" s="184">
        <f>BK121</f>
        <v>0</v>
      </c>
    </row>
    <row r="121" spans="1:65" s="12" customFormat="1" ht="25.9" customHeight="1">
      <c r="B121" s="185"/>
      <c r="C121" s="186"/>
      <c r="D121" s="187" t="s">
        <v>74</v>
      </c>
      <c r="E121" s="188" t="s">
        <v>115</v>
      </c>
      <c r="F121" s="188" t="s">
        <v>116</v>
      </c>
      <c r="G121" s="186"/>
      <c r="H121" s="186"/>
      <c r="I121" s="189"/>
      <c r="J121" s="190">
        <f>BK121</f>
        <v>0</v>
      </c>
      <c r="K121" s="186"/>
      <c r="L121" s="191"/>
      <c r="M121" s="192"/>
      <c r="N121" s="193"/>
      <c r="O121" s="193"/>
      <c r="P121" s="194">
        <f>P122+P159+P166</f>
        <v>0</v>
      </c>
      <c r="Q121" s="193"/>
      <c r="R121" s="194">
        <f>R122+R159+R166</f>
        <v>1.2000000000000001E-3</v>
      </c>
      <c r="S121" s="193"/>
      <c r="T121" s="195">
        <f>T122+T159+T166</f>
        <v>0</v>
      </c>
      <c r="AR121" s="196" t="s">
        <v>117</v>
      </c>
      <c r="AT121" s="197" t="s">
        <v>74</v>
      </c>
      <c r="AU121" s="197" t="s">
        <v>75</v>
      </c>
      <c r="AY121" s="196" t="s">
        <v>118</v>
      </c>
      <c r="BK121" s="198">
        <f>BK122+BK159+BK166</f>
        <v>0</v>
      </c>
    </row>
    <row r="122" spans="1:65" s="12" customFormat="1" ht="22.75" customHeight="1">
      <c r="B122" s="185"/>
      <c r="C122" s="186"/>
      <c r="D122" s="187" t="s">
        <v>74</v>
      </c>
      <c r="E122" s="199" t="s">
        <v>119</v>
      </c>
      <c r="F122" s="199" t="s">
        <v>120</v>
      </c>
      <c r="G122" s="186"/>
      <c r="H122" s="186"/>
      <c r="I122" s="189"/>
      <c r="J122" s="200">
        <f>BK122</f>
        <v>0</v>
      </c>
      <c r="K122" s="186"/>
      <c r="L122" s="191"/>
      <c r="M122" s="192"/>
      <c r="N122" s="193"/>
      <c r="O122" s="193"/>
      <c r="P122" s="194">
        <f>SUM(P123:P158)</f>
        <v>0</v>
      </c>
      <c r="Q122" s="193"/>
      <c r="R122" s="194">
        <f>SUM(R123:R158)</f>
        <v>1.2000000000000001E-3</v>
      </c>
      <c r="S122" s="193"/>
      <c r="T122" s="195">
        <f>SUM(T123:T158)</f>
        <v>0</v>
      </c>
      <c r="AR122" s="196" t="s">
        <v>117</v>
      </c>
      <c r="AT122" s="197" t="s">
        <v>74</v>
      </c>
      <c r="AU122" s="197" t="s">
        <v>83</v>
      </c>
      <c r="AY122" s="196" t="s">
        <v>118</v>
      </c>
      <c r="BK122" s="198">
        <f>SUM(BK123:BK158)</f>
        <v>0</v>
      </c>
    </row>
    <row r="123" spans="1:65" s="2" customFormat="1" ht="21.75" customHeight="1">
      <c r="A123" s="31"/>
      <c r="B123" s="32"/>
      <c r="C123" s="201" t="s">
        <v>83</v>
      </c>
      <c r="D123" s="201" t="s">
        <v>121</v>
      </c>
      <c r="E123" s="202" t="s">
        <v>122</v>
      </c>
      <c r="F123" s="203" t="s">
        <v>123</v>
      </c>
      <c r="G123" s="204" t="s">
        <v>124</v>
      </c>
      <c r="H123" s="205">
        <v>6</v>
      </c>
      <c r="I123" s="206"/>
      <c r="J123" s="207">
        <f>ROUND(I123*H123,2)</f>
        <v>0</v>
      </c>
      <c r="K123" s="208"/>
      <c r="L123" s="36"/>
      <c r="M123" s="209" t="s">
        <v>1</v>
      </c>
      <c r="N123" s="210" t="s">
        <v>41</v>
      </c>
      <c r="O123" s="6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125</v>
      </c>
      <c r="AT123" s="213" t="s">
        <v>121</v>
      </c>
      <c r="AU123" s="213" t="s">
        <v>117</v>
      </c>
      <c r="AY123" s="14" t="s">
        <v>118</v>
      </c>
      <c r="BE123" s="214">
        <f>IF(N123="základná",J123,0)</f>
        <v>0</v>
      </c>
      <c r="BF123" s="214">
        <f>IF(N123="znížená",J123,0)</f>
        <v>0</v>
      </c>
      <c r="BG123" s="214">
        <f>IF(N123="zákl. prenesená",J123,0)</f>
        <v>0</v>
      </c>
      <c r="BH123" s="214">
        <f>IF(N123="zníž. prenesená",J123,0)</f>
        <v>0</v>
      </c>
      <c r="BI123" s="214">
        <f>IF(N123="nulová",J123,0)</f>
        <v>0</v>
      </c>
      <c r="BJ123" s="14" t="s">
        <v>117</v>
      </c>
      <c r="BK123" s="214">
        <f>ROUND(I123*H123,2)</f>
        <v>0</v>
      </c>
      <c r="BL123" s="14" t="s">
        <v>125</v>
      </c>
      <c r="BM123" s="213" t="s">
        <v>117</v>
      </c>
    </row>
    <row r="124" spans="1:65" s="2" customFormat="1" ht="36">
      <c r="A124" s="31"/>
      <c r="B124" s="32"/>
      <c r="C124" s="33"/>
      <c r="D124" s="215" t="s">
        <v>126</v>
      </c>
      <c r="E124" s="33"/>
      <c r="F124" s="216" t="s">
        <v>127</v>
      </c>
      <c r="G124" s="33"/>
      <c r="H124" s="33"/>
      <c r="I124" s="112"/>
      <c r="J124" s="33"/>
      <c r="K124" s="33"/>
      <c r="L124" s="36"/>
      <c r="M124" s="217"/>
      <c r="N124" s="218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126</v>
      </c>
      <c r="AU124" s="14" t="s">
        <v>117</v>
      </c>
    </row>
    <row r="125" spans="1:65" s="2" customFormat="1" ht="21.75" customHeight="1">
      <c r="A125" s="31"/>
      <c r="B125" s="32"/>
      <c r="C125" s="201" t="s">
        <v>117</v>
      </c>
      <c r="D125" s="201" t="s">
        <v>121</v>
      </c>
      <c r="E125" s="202" t="s">
        <v>128</v>
      </c>
      <c r="F125" s="203" t="s">
        <v>129</v>
      </c>
      <c r="G125" s="204" t="s">
        <v>130</v>
      </c>
      <c r="H125" s="205">
        <v>80</v>
      </c>
      <c r="I125" s="206"/>
      <c r="J125" s="207">
        <f>ROUND(I125*H125,2)</f>
        <v>0</v>
      </c>
      <c r="K125" s="208"/>
      <c r="L125" s="36"/>
      <c r="M125" s="209" t="s">
        <v>1</v>
      </c>
      <c r="N125" s="210" t="s">
        <v>41</v>
      </c>
      <c r="O125" s="68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125</v>
      </c>
      <c r="AT125" s="213" t="s">
        <v>121</v>
      </c>
      <c r="AU125" s="213" t="s">
        <v>117</v>
      </c>
      <c r="AY125" s="14" t="s">
        <v>118</v>
      </c>
      <c r="BE125" s="214">
        <f>IF(N125="základná",J125,0)</f>
        <v>0</v>
      </c>
      <c r="BF125" s="214">
        <f>IF(N125="znížená",J125,0)</f>
        <v>0</v>
      </c>
      <c r="BG125" s="214">
        <f>IF(N125="zákl. prenesená",J125,0)</f>
        <v>0</v>
      </c>
      <c r="BH125" s="214">
        <f>IF(N125="zníž. prenesená",J125,0)</f>
        <v>0</v>
      </c>
      <c r="BI125" s="214">
        <f>IF(N125="nulová",J125,0)</f>
        <v>0</v>
      </c>
      <c r="BJ125" s="14" t="s">
        <v>117</v>
      </c>
      <c r="BK125" s="214">
        <f>ROUND(I125*H125,2)</f>
        <v>0</v>
      </c>
      <c r="BL125" s="14" t="s">
        <v>125</v>
      </c>
      <c r="BM125" s="213" t="s">
        <v>131</v>
      </c>
    </row>
    <row r="126" spans="1:65" s="2" customFormat="1" ht="21.75" customHeight="1">
      <c r="A126" s="31"/>
      <c r="B126" s="32"/>
      <c r="C126" s="201" t="s">
        <v>132</v>
      </c>
      <c r="D126" s="201" t="s">
        <v>121</v>
      </c>
      <c r="E126" s="202" t="s">
        <v>133</v>
      </c>
      <c r="F126" s="203" t="s">
        <v>134</v>
      </c>
      <c r="G126" s="204" t="s">
        <v>130</v>
      </c>
      <c r="H126" s="205">
        <v>80</v>
      </c>
      <c r="I126" s="206"/>
      <c r="J126" s="207">
        <f>ROUND(I126*H126,2)</f>
        <v>0</v>
      </c>
      <c r="K126" s="208"/>
      <c r="L126" s="36"/>
      <c r="M126" s="209" t="s">
        <v>1</v>
      </c>
      <c r="N126" s="210" t="s">
        <v>41</v>
      </c>
      <c r="O126" s="68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125</v>
      </c>
      <c r="AT126" s="213" t="s">
        <v>121</v>
      </c>
      <c r="AU126" s="213" t="s">
        <v>117</v>
      </c>
      <c r="AY126" s="14" t="s">
        <v>118</v>
      </c>
      <c r="BE126" s="214">
        <f>IF(N126="základná",J126,0)</f>
        <v>0</v>
      </c>
      <c r="BF126" s="214">
        <f>IF(N126="znížená",J126,0)</f>
        <v>0</v>
      </c>
      <c r="BG126" s="214">
        <f>IF(N126="zákl. prenesená",J126,0)</f>
        <v>0</v>
      </c>
      <c r="BH126" s="214">
        <f>IF(N126="zníž. prenesená",J126,0)</f>
        <v>0</v>
      </c>
      <c r="BI126" s="214">
        <f>IF(N126="nulová",J126,0)</f>
        <v>0</v>
      </c>
      <c r="BJ126" s="14" t="s">
        <v>117</v>
      </c>
      <c r="BK126" s="214">
        <f>ROUND(I126*H126,2)</f>
        <v>0</v>
      </c>
      <c r="BL126" s="14" t="s">
        <v>125</v>
      </c>
      <c r="BM126" s="213" t="s">
        <v>135</v>
      </c>
    </row>
    <row r="127" spans="1:65" s="2" customFormat="1" ht="21.75" customHeight="1">
      <c r="A127" s="31"/>
      <c r="B127" s="32"/>
      <c r="C127" s="201" t="s">
        <v>131</v>
      </c>
      <c r="D127" s="201" t="s">
        <v>121</v>
      </c>
      <c r="E127" s="202" t="s">
        <v>136</v>
      </c>
      <c r="F127" s="203" t="s">
        <v>137</v>
      </c>
      <c r="G127" s="204" t="s">
        <v>138</v>
      </c>
      <c r="H127" s="205">
        <v>12</v>
      </c>
      <c r="I127" s="206"/>
      <c r="J127" s="207">
        <f>ROUND(I127*H127,2)</f>
        <v>0</v>
      </c>
      <c r="K127" s="208"/>
      <c r="L127" s="36"/>
      <c r="M127" s="209" t="s">
        <v>1</v>
      </c>
      <c r="N127" s="210" t="s">
        <v>41</v>
      </c>
      <c r="O127" s="68"/>
      <c r="P127" s="211">
        <f>O127*H127</f>
        <v>0</v>
      </c>
      <c r="Q127" s="211">
        <v>1E-4</v>
      </c>
      <c r="R127" s="211">
        <f>Q127*H127</f>
        <v>1.2000000000000001E-3</v>
      </c>
      <c r="S127" s="211">
        <v>0</v>
      </c>
      <c r="T127" s="21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125</v>
      </c>
      <c r="AT127" s="213" t="s">
        <v>121</v>
      </c>
      <c r="AU127" s="213" t="s">
        <v>117</v>
      </c>
      <c r="AY127" s="14" t="s">
        <v>118</v>
      </c>
      <c r="BE127" s="214">
        <f>IF(N127="základná",J127,0)</f>
        <v>0</v>
      </c>
      <c r="BF127" s="214">
        <f>IF(N127="znížená",J127,0)</f>
        <v>0</v>
      </c>
      <c r="BG127" s="214">
        <f>IF(N127="zákl. prenesená",J127,0)</f>
        <v>0</v>
      </c>
      <c r="BH127" s="214">
        <f>IF(N127="zníž. prenesená",J127,0)</f>
        <v>0</v>
      </c>
      <c r="BI127" s="214">
        <f>IF(N127="nulová",J127,0)</f>
        <v>0</v>
      </c>
      <c r="BJ127" s="14" t="s">
        <v>117</v>
      </c>
      <c r="BK127" s="214">
        <f>ROUND(I127*H127,2)</f>
        <v>0</v>
      </c>
      <c r="BL127" s="14" t="s">
        <v>125</v>
      </c>
      <c r="BM127" s="213" t="s">
        <v>139</v>
      </c>
    </row>
    <row r="128" spans="1:65" s="2" customFormat="1" ht="33" customHeight="1">
      <c r="A128" s="31"/>
      <c r="B128" s="32"/>
      <c r="C128" s="219" t="s">
        <v>140</v>
      </c>
      <c r="D128" s="219" t="s">
        <v>141</v>
      </c>
      <c r="E128" s="220" t="s">
        <v>142</v>
      </c>
      <c r="F128" s="221" t="s">
        <v>143</v>
      </c>
      <c r="G128" s="222" t="s">
        <v>124</v>
      </c>
      <c r="H128" s="223">
        <v>12</v>
      </c>
      <c r="I128" s="224"/>
      <c r="J128" s="225">
        <f>ROUND(I128*H128,2)</f>
        <v>0</v>
      </c>
      <c r="K128" s="226"/>
      <c r="L128" s="227"/>
      <c r="M128" s="228" t="s">
        <v>1</v>
      </c>
      <c r="N128" s="229" t="s">
        <v>41</v>
      </c>
      <c r="O128" s="6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144</v>
      </c>
      <c r="AT128" s="213" t="s">
        <v>141</v>
      </c>
      <c r="AU128" s="213" t="s">
        <v>117</v>
      </c>
      <c r="AY128" s="14" t="s">
        <v>118</v>
      </c>
      <c r="BE128" s="214">
        <f>IF(N128="základná",J128,0)</f>
        <v>0</v>
      </c>
      <c r="BF128" s="214">
        <f>IF(N128="znížená",J128,0)</f>
        <v>0</v>
      </c>
      <c r="BG128" s="214">
        <f>IF(N128="zákl. prenesená",J128,0)</f>
        <v>0</v>
      </c>
      <c r="BH128" s="214">
        <f>IF(N128="zníž. prenesená",J128,0)</f>
        <v>0</v>
      </c>
      <c r="BI128" s="214">
        <f>IF(N128="nulová",J128,0)</f>
        <v>0</v>
      </c>
      <c r="BJ128" s="14" t="s">
        <v>117</v>
      </c>
      <c r="BK128" s="214">
        <f>ROUND(I128*H128,2)</f>
        <v>0</v>
      </c>
      <c r="BL128" s="14" t="s">
        <v>125</v>
      </c>
      <c r="BM128" s="213" t="s">
        <v>145</v>
      </c>
    </row>
    <row r="129" spans="1:65" s="2" customFormat="1" ht="45">
      <c r="A129" s="31"/>
      <c r="B129" s="32"/>
      <c r="C129" s="33"/>
      <c r="D129" s="215" t="s">
        <v>126</v>
      </c>
      <c r="E129" s="33"/>
      <c r="F129" s="216" t="s">
        <v>146</v>
      </c>
      <c r="G129" s="33"/>
      <c r="H129" s="33"/>
      <c r="I129" s="112"/>
      <c r="J129" s="33"/>
      <c r="K129" s="33"/>
      <c r="L129" s="36"/>
      <c r="M129" s="217"/>
      <c r="N129" s="218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126</v>
      </c>
      <c r="AU129" s="14" t="s">
        <v>117</v>
      </c>
    </row>
    <row r="130" spans="1:65" s="2" customFormat="1" ht="21.75" customHeight="1">
      <c r="A130" s="31"/>
      <c r="B130" s="32"/>
      <c r="C130" s="201" t="s">
        <v>147</v>
      </c>
      <c r="D130" s="201" t="s">
        <v>121</v>
      </c>
      <c r="E130" s="202" t="s">
        <v>148</v>
      </c>
      <c r="F130" s="203" t="s">
        <v>149</v>
      </c>
      <c r="G130" s="204" t="s">
        <v>124</v>
      </c>
      <c r="H130" s="205">
        <v>2</v>
      </c>
      <c r="I130" s="206"/>
      <c r="J130" s="207">
        <f>ROUND(I130*H130,2)</f>
        <v>0</v>
      </c>
      <c r="K130" s="208"/>
      <c r="L130" s="36"/>
      <c r="M130" s="209" t="s">
        <v>1</v>
      </c>
      <c r="N130" s="210" t="s">
        <v>41</v>
      </c>
      <c r="O130" s="6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125</v>
      </c>
      <c r="AT130" s="213" t="s">
        <v>121</v>
      </c>
      <c r="AU130" s="213" t="s">
        <v>117</v>
      </c>
      <c r="AY130" s="14" t="s">
        <v>118</v>
      </c>
      <c r="BE130" s="214">
        <f>IF(N130="základná",J130,0)</f>
        <v>0</v>
      </c>
      <c r="BF130" s="214">
        <f>IF(N130="znížená",J130,0)</f>
        <v>0</v>
      </c>
      <c r="BG130" s="214">
        <f>IF(N130="zákl. prenesená",J130,0)</f>
        <v>0</v>
      </c>
      <c r="BH130" s="214">
        <f>IF(N130="zníž. prenesená",J130,0)</f>
        <v>0</v>
      </c>
      <c r="BI130" s="214">
        <f>IF(N130="nulová",J130,0)</f>
        <v>0</v>
      </c>
      <c r="BJ130" s="14" t="s">
        <v>117</v>
      </c>
      <c r="BK130" s="214">
        <f>ROUND(I130*H130,2)</f>
        <v>0</v>
      </c>
      <c r="BL130" s="14" t="s">
        <v>125</v>
      </c>
      <c r="BM130" s="213" t="s">
        <v>147</v>
      </c>
    </row>
    <row r="131" spans="1:65" s="2" customFormat="1" ht="18">
      <c r="A131" s="31"/>
      <c r="B131" s="32"/>
      <c r="C131" s="33"/>
      <c r="D131" s="215" t="s">
        <v>126</v>
      </c>
      <c r="E131" s="33"/>
      <c r="F131" s="216" t="s">
        <v>150</v>
      </c>
      <c r="G131" s="33"/>
      <c r="H131" s="33"/>
      <c r="I131" s="112"/>
      <c r="J131" s="33"/>
      <c r="K131" s="33"/>
      <c r="L131" s="36"/>
      <c r="M131" s="217"/>
      <c r="N131" s="218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126</v>
      </c>
      <c r="AU131" s="14" t="s">
        <v>117</v>
      </c>
    </row>
    <row r="132" spans="1:65" s="2" customFormat="1" ht="16.5" customHeight="1">
      <c r="A132" s="31"/>
      <c r="B132" s="32"/>
      <c r="C132" s="201" t="s">
        <v>151</v>
      </c>
      <c r="D132" s="201" t="s">
        <v>121</v>
      </c>
      <c r="E132" s="202" t="s">
        <v>152</v>
      </c>
      <c r="F132" s="203" t="s">
        <v>153</v>
      </c>
      <c r="G132" s="204" t="s">
        <v>154</v>
      </c>
      <c r="H132" s="205">
        <v>1</v>
      </c>
      <c r="I132" s="206"/>
      <c r="J132" s="207">
        <f t="shared" ref="J132:J142" si="0">ROUND(I132*H132,2)</f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ref="P132:P142" si="1">O132*H132</f>
        <v>0</v>
      </c>
      <c r="Q132" s="211">
        <v>0</v>
      </c>
      <c r="R132" s="211">
        <f t="shared" ref="R132:R142" si="2">Q132*H132</f>
        <v>0</v>
      </c>
      <c r="S132" s="211">
        <v>0</v>
      </c>
      <c r="T132" s="212">
        <f t="shared" ref="T132:T142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125</v>
      </c>
      <c r="AT132" s="213" t="s">
        <v>121</v>
      </c>
      <c r="AU132" s="213" t="s">
        <v>117</v>
      </c>
      <c r="AY132" s="14" t="s">
        <v>118</v>
      </c>
      <c r="BE132" s="214">
        <f t="shared" ref="BE132:BE142" si="4">IF(N132="základná",J132,0)</f>
        <v>0</v>
      </c>
      <c r="BF132" s="214">
        <f t="shared" ref="BF132:BF142" si="5">IF(N132="znížená",J132,0)</f>
        <v>0</v>
      </c>
      <c r="BG132" s="214">
        <f t="shared" ref="BG132:BG142" si="6">IF(N132="zákl. prenesená",J132,0)</f>
        <v>0</v>
      </c>
      <c r="BH132" s="214">
        <f t="shared" ref="BH132:BH142" si="7">IF(N132="zníž. prenesená",J132,0)</f>
        <v>0</v>
      </c>
      <c r="BI132" s="214">
        <f t="shared" ref="BI132:BI142" si="8">IF(N132="nulová",J132,0)</f>
        <v>0</v>
      </c>
      <c r="BJ132" s="14" t="s">
        <v>117</v>
      </c>
      <c r="BK132" s="214">
        <f t="shared" ref="BK132:BK142" si="9">ROUND(I132*H132,2)</f>
        <v>0</v>
      </c>
      <c r="BL132" s="14" t="s">
        <v>125</v>
      </c>
      <c r="BM132" s="213" t="s">
        <v>155</v>
      </c>
    </row>
    <row r="133" spans="1:65" s="2" customFormat="1" ht="21.75" customHeight="1">
      <c r="A133" s="31"/>
      <c r="B133" s="32"/>
      <c r="C133" s="201" t="s">
        <v>155</v>
      </c>
      <c r="D133" s="201" t="s">
        <v>121</v>
      </c>
      <c r="E133" s="202" t="s">
        <v>156</v>
      </c>
      <c r="F133" s="203" t="s">
        <v>157</v>
      </c>
      <c r="G133" s="204" t="s">
        <v>124</v>
      </c>
      <c r="H133" s="205">
        <v>25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125</v>
      </c>
      <c r="AT133" s="213" t="s">
        <v>121</v>
      </c>
      <c r="AU133" s="213" t="s">
        <v>117</v>
      </c>
      <c r="AY133" s="14" t="s">
        <v>118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117</v>
      </c>
      <c r="BK133" s="214">
        <f t="shared" si="9"/>
        <v>0</v>
      </c>
      <c r="BL133" s="14" t="s">
        <v>125</v>
      </c>
      <c r="BM133" s="213" t="s">
        <v>158</v>
      </c>
    </row>
    <row r="134" spans="1:65" s="2" customFormat="1" ht="16.5" customHeight="1">
      <c r="A134" s="31"/>
      <c r="B134" s="32"/>
      <c r="C134" s="219" t="s">
        <v>159</v>
      </c>
      <c r="D134" s="219" t="s">
        <v>141</v>
      </c>
      <c r="E134" s="220" t="s">
        <v>160</v>
      </c>
      <c r="F134" s="221" t="s">
        <v>161</v>
      </c>
      <c r="G134" s="222" t="s">
        <v>124</v>
      </c>
      <c r="H134" s="223">
        <v>25</v>
      </c>
      <c r="I134" s="224"/>
      <c r="J134" s="225">
        <f t="shared" si="0"/>
        <v>0</v>
      </c>
      <c r="K134" s="226"/>
      <c r="L134" s="227"/>
      <c r="M134" s="228" t="s">
        <v>1</v>
      </c>
      <c r="N134" s="229" t="s">
        <v>41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144</v>
      </c>
      <c r="AT134" s="213" t="s">
        <v>141</v>
      </c>
      <c r="AU134" s="213" t="s">
        <v>117</v>
      </c>
      <c r="AY134" s="14" t="s">
        <v>118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117</v>
      </c>
      <c r="BK134" s="214">
        <f t="shared" si="9"/>
        <v>0</v>
      </c>
      <c r="BL134" s="14" t="s">
        <v>125</v>
      </c>
      <c r="BM134" s="213" t="s">
        <v>162</v>
      </c>
    </row>
    <row r="135" spans="1:65" s="2" customFormat="1" ht="21.75" customHeight="1">
      <c r="A135" s="31"/>
      <c r="B135" s="32"/>
      <c r="C135" s="201" t="s">
        <v>163</v>
      </c>
      <c r="D135" s="201" t="s">
        <v>121</v>
      </c>
      <c r="E135" s="202" t="s">
        <v>164</v>
      </c>
      <c r="F135" s="203" t="s">
        <v>165</v>
      </c>
      <c r="G135" s="204" t="s">
        <v>124</v>
      </c>
      <c r="H135" s="205">
        <v>29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125</v>
      </c>
      <c r="AT135" s="213" t="s">
        <v>121</v>
      </c>
      <c r="AU135" s="213" t="s">
        <v>117</v>
      </c>
      <c r="AY135" s="14" t="s">
        <v>118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117</v>
      </c>
      <c r="BK135" s="214">
        <f t="shared" si="9"/>
        <v>0</v>
      </c>
      <c r="BL135" s="14" t="s">
        <v>125</v>
      </c>
      <c r="BM135" s="213" t="s">
        <v>166</v>
      </c>
    </row>
    <row r="136" spans="1:65" s="2" customFormat="1" ht="16.5" customHeight="1">
      <c r="A136" s="31"/>
      <c r="B136" s="32"/>
      <c r="C136" s="219" t="s">
        <v>167</v>
      </c>
      <c r="D136" s="219" t="s">
        <v>141</v>
      </c>
      <c r="E136" s="220" t="s">
        <v>168</v>
      </c>
      <c r="F136" s="221" t="s">
        <v>169</v>
      </c>
      <c r="G136" s="222" t="s">
        <v>124</v>
      </c>
      <c r="H136" s="223">
        <v>29</v>
      </c>
      <c r="I136" s="224"/>
      <c r="J136" s="225">
        <f t="shared" si="0"/>
        <v>0</v>
      </c>
      <c r="K136" s="226"/>
      <c r="L136" s="227"/>
      <c r="M136" s="228" t="s">
        <v>1</v>
      </c>
      <c r="N136" s="229" t="s">
        <v>41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144</v>
      </c>
      <c r="AT136" s="213" t="s">
        <v>141</v>
      </c>
      <c r="AU136" s="213" t="s">
        <v>117</v>
      </c>
      <c r="AY136" s="14" t="s">
        <v>118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117</v>
      </c>
      <c r="BK136" s="214">
        <f t="shared" si="9"/>
        <v>0</v>
      </c>
      <c r="BL136" s="14" t="s">
        <v>125</v>
      </c>
      <c r="BM136" s="213" t="s">
        <v>125</v>
      </c>
    </row>
    <row r="137" spans="1:65" s="2" customFormat="1" ht="16.5" customHeight="1">
      <c r="A137" s="31"/>
      <c r="B137" s="32"/>
      <c r="C137" s="201" t="s">
        <v>135</v>
      </c>
      <c r="D137" s="201" t="s">
        <v>121</v>
      </c>
      <c r="E137" s="202" t="s">
        <v>170</v>
      </c>
      <c r="F137" s="203" t="s">
        <v>171</v>
      </c>
      <c r="G137" s="204" t="s">
        <v>124</v>
      </c>
      <c r="H137" s="205">
        <v>7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125</v>
      </c>
      <c r="AT137" s="213" t="s">
        <v>121</v>
      </c>
      <c r="AU137" s="213" t="s">
        <v>117</v>
      </c>
      <c r="AY137" s="14" t="s">
        <v>118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117</v>
      </c>
      <c r="BK137" s="214">
        <f t="shared" si="9"/>
        <v>0</v>
      </c>
      <c r="BL137" s="14" t="s">
        <v>125</v>
      </c>
      <c r="BM137" s="213" t="s">
        <v>172</v>
      </c>
    </row>
    <row r="138" spans="1:65" s="2" customFormat="1" ht="16.5" customHeight="1">
      <c r="A138" s="31"/>
      <c r="B138" s="32"/>
      <c r="C138" s="219" t="s">
        <v>173</v>
      </c>
      <c r="D138" s="219" t="s">
        <v>141</v>
      </c>
      <c r="E138" s="220" t="s">
        <v>174</v>
      </c>
      <c r="F138" s="221" t="s">
        <v>175</v>
      </c>
      <c r="G138" s="222" t="s">
        <v>124</v>
      </c>
      <c r="H138" s="223">
        <v>7</v>
      </c>
      <c r="I138" s="224"/>
      <c r="J138" s="225">
        <f t="shared" si="0"/>
        <v>0</v>
      </c>
      <c r="K138" s="226"/>
      <c r="L138" s="227"/>
      <c r="M138" s="228" t="s">
        <v>1</v>
      </c>
      <c r="N138" s="229" t="s">
        <v>41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144</v>
      </c>
      <c r="AT138" s="213" t="s">
        <v>141</v>
      </c>
      <c r="AU138" s="213" t="s">
        <v>117</v>
      </c>
      <c r="AY138" s="14" t="s">
        <v>118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117</v>
      </c>
      <c r="BK138" s="214">
        <f t="shared" si="9"/>
        <v>0</v>
      </c>
      <c r="BL138" s="14" t="s">
        <v>125</v>
      </c>
      <c r="BM138" s="213" t="s">
        <v>176</v>
      </c>
    </row>
    <row r="139" spans="1:65" s="2" customFormat="1" ht="16.5" customHeight="1">
      <c r="A139" s="31"/>
      <c r="B139" s="32"/>
      <c r="C139" s="201" t="s">
        <v>162</v>
      </c>
      <c r="D139" s="201" t="s">
        <v>121</v>
      </c>
      <c r="E139" s="202" t="s">
        <v>177</v>
      </c>
      <c r="F139" s="203" t="s">
        <v>178</v>
      </c>
      <c r="G139" s="204" t="s">
        <v>124</v>
      </c>
      <c r="H139" s="205">
        <v>5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125</v>
      </c>
      <c r="AT139" s="213" t="s">
        <v>121</v>
      </c>
      <c r="AU139" s="213" t="s">
        <v>117</v>
      </c>
      <c r="AY139" s="14" t="s">
        <v>118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117</v>
      </c>
      <c r="BK139" s="214">
        <f t="shared" si="9"/>
        <v>0</v>
      </c>
      <c r="BL139" s="14" t="s">
        <v>125</v>
      </c>
      <c r="BM139" s="213" t="s">
        <v>179</v>
      </c>
    </row>
    <row r="140" spans="1:65" s="2" customFormat="1" ht="16.5" customHeight="1">
      <c r="A140" s="31"/>
      <c r="B140" s="32"/>
      <c r="C140" s="219" t="s">
        <v>180</v>
      </c>
      <c r="D140" s="219" t="s">
        <v>141</v>
      </c>
      <c r="E140" s="220" t="s">
        <v>181</v>
      </c>
      <c r="F140" s="221" t="s">
        <v>182</v>
      </c>
      <c r="G140" s="222" t="s">
        <v>124</v>
      </c>
      <c r="H140" s="223">
        <v>5</v>
      </c>
      <c r="I140" s="224"/>
      <c r="J140" s="225">
        <f t="shared" si="0"/>
        <v>0</v>
      </c>
      <c r="K140" s="226"/>
      <c r="L140" s="227"/>
      <c r="M140" s="228" t="s">
        <v>1</v>
      </c>
      <c r="N140" s="229" t="s">
        <v>41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144</v>
      </c>
      <c r="AT140" s="213" t="s">
        <v>141</v>
      </c>
      <c r="AU140" s="213" t="s">
        <v>117</v>
      </c>
      <c r="AY140" s="14" t="s">
        <v>118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117</v>
      </c>
      <c r="BK140" s="214">
        <f t="shared" si="9"/>
        <v>0</v>
      </c>
      <c r="BL140" s="14" t="s">
        <v>125</v>
      </c>
      <c r="BM140" s="213" t="s">
        <v>7</v>
      </c>
    </row>
    <row r="141" spans="1:65" s="2" customFormat="1" ht="21.75" customHeight="1">
      <c r="A141" s="31"/>
      <c r="B141" s="32"/>
      <c r="C141" s="201" t="s">
        <v>125</v>
      </c>
      <c r="D141" s="201" t="s">
        <v>121</v>
      </c>
      <c r="E141" s="202" t="s">
        <v>183</v>
      </c>
      <c r="F141" s="203" t="s">
        <v>184</v>
      </c>
      <c r="G141" s="204" t="s">
        <v>124</v>
      </c>
      <c r="H141" s="205">
        <v>2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125</v>
      </c>
      <c r="AT141" s="213" t="s">
        <v>121</v>
      </c>
      <c r="AU141" s="213" t="s">
        <v>117</v>
      </c>
      <c r="AY141" s="14" t="s">
        <v>118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117</v>
      </c>
      <c r="BK141" s="214">
        <f t="shared" si="9"/>
        <v>0</v>
      </c>
      <c r="BL141" s="14" t="s">
        <v>125</v>
      </c>
      <c r="BM141" s="213" t="s">
        <v>185</v>
      </c>
    </row>
    <row r="142" spans="1:65" s="2" customFormat="1" ht="33" customHeight="1">
      <c r="A142" s="31"/>
      <c r="B142" s="32"/>
      <c r="C142" s="219" t="s">
        <v>186</v>
      </c>
      <c r="D142" s="219" t="s">
        <v>141</v>
      </c>
      <c r="E142" s="220" t="s">
        <v>187</v>
      </c>
      <c r="F142" s="221" t="s">
        <v>188</v>
      </c>
      <c r="G142" s="222" t="s">
        <v>124</v>
      </c>
      <c r="H142" s="223">
        <v>2</v>
      </c>
      <c r="I142" s="224"/>
      <c r="J142" s="225">
        <f t="shared" si="0"/>
        <v>0</v>
      </c>
      <c r="K142" s="226"/>
      <c r="L142" s="227"/>
      <c r="M142" s="228" t="s">
        <v>1</v>
      </c>
      <c r="N142" s="229" t="s">
        <v>41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144</v>
      </c>
      <c r="AT142" s="213" t="s">
        <v>141</v>
      </c>
      <c r="AU142" s="213" t="s">
        <v>117</v>
      </c>
      <c r="AY142" s="14" t="s">
        <v>118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117</v>
      </c>
      <c r="BK142" s="214">
        <f t="shared" si="9"/>
        <v>0</v>
      </c>
      <c r="BL142" s="14" t="s">
        <v>125</v>
      </c>
      <c r="BM142" s="213" t="s">
        <v>189</v>
      </c>
    </row>
    <row r="143" spans="1:65" s="2" customFormat="1" ht="18">
      <c r="A143" s="31"/>
      <c r="B143" s="32"/>
      <c r="C143" s="33"/>
      <c r="D143" s="215" t="s">
        <v>126</v>
      </c>
      <c r="E143" s="33"/>
      <c r="F143" s="216" t="s">
        <v>190</v>
      </c>
      <c r="G143" s="33"/>
      <c r="H143" s="33"/>
      <c r="I143" s="112"/>
      <c r="J143" s="33"/>
      <c r="K143" s="33"/>
      <c r="L143" s="36"/>
      <c r="M143" s="217"/>
      <c r="N143" s="21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126</v>
      </c>
      <c r="AU143" s="14" t="s">
        <v>117</v>
      </c>
    </row>
    <row r="144" spans="1:65" s="2" customFormat="1" ht="21.75" customHeight="1">
      <c r="A144" s="31"/>
      <c r="B144" s="32"/>
      <c r="C144" s="201" t="s">
        <v>176</v>
      </c>
      <c r="D144" s="201" t="s">
        <v>121</v>
      </c>
      <c r="E144" s="202" t="s">
        <v>191</v>
      </c>
      <c r="F144" s="203" t="s">
        <v>192</v>
      </c>
      <c r="G144" s="204" t="s">
        <v>124</v>
      </c>
      <c r="H144" s="205">
        <v>11</v>
      </c>
      <c r="I144" s="206"/>
      <c r="J144" s="207">
        <f>ROUND(I144*H144,2)</f>
        <v>0</v>
      </c>
      <c r="K144" s="208"/>
      <c r="L144" s="36"/>
      <c r="M144" s="209" t="s">
        <v>1</v>
      </c>
      <c r="N144" s="210" t="s">
        <v>41</v>
      </c>
      <c r="O144" s="68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125</v>
      </c>
      <c r="AT144" s="213" t="s">
        <v>121</v>
      </c>
      <c r="AU144" s="213" t="s">
        <v>117</v>
      </c>
      <c r="AY144" s="14" t="s">
        <v>118</v>
      </c>
      <c r="BE144" s="214">
        <f>IF(N144="základná",J144,0)</f>
        <v>0</v>
      </c>
      <c r="BF144" s="214">
        <f>IF(N144="znížená",J144,0)</f>
        <v>0</v>
      </c>
      <c r="BG144" s="214">
        <f>IF(N144="zákl. prenesená",J144,0)</f>
        <v>0</v>
      </c>
      <c r="BH144" s="214">
        <f>IF(N144="zníž. prenesená",J144,0)</f>
        <v>0</v>
      </c>
      <c r="BI144" s="214">
        <f>IF(N144="nulová",J144,0)</f>
        <v>0</v>
      </c>
      <c r="BJ144" s="14" t="s">
        <v>117</v>
      </c>
      <c r="BK144" s="214">
        <f>ROUND(I144*H144,2)</f>
        <v>0</v>
      </c>
      <c r="BL144" s="14" t="s">
        <v>125</v>
      </c>
      <c r="BM144" s="213" t="s">
        <v>144</v>
      </c>
    </row>
    <row r="145" spans="1:65" s="2" customFormat="1" ht="33" customHeight="1">
      <c r="A145" s="31"/>
      <c r="B145" s="32"/>
      <c r="C145" s="219" t="s">
        <v>193</v>
      </c>
      <c r="D145" s="219" t="s">
        <v>141</v>
      </c>
      <c r="E145" s="220" t="s">
        <v>194</v>
      </c>
      <c r="F145" s="221" t="s">
        <v>195</v>
      </c>
      <c r="G145" s="222" t="s">
        <v>124</v>
      </c>
      <c r="H145" s="223">
        <v>10</v>
      </c>
      <c r="I145" s="224"/>
      <c r="J145" s="225">
        <f>ROUND(I145*H145,2)</f>
        <v>0</v>
      </c>
      <c r="K145" s="226"/>
      <c r="L145" s="227"/>
      <c r="M145" s="228" t="s">
        <v>1</v>
      </c>
      <c r="N145" s="229" t="s">
        <v>41</v>
      </c>
      <c r="O145" s="6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144</v>
      </c>
      <c r="AT145" s="213" t="s">
        <v>141</v>
      </c>
      <c r="AU145" s="213" t="s">
        <v>117</v>
      </c>
      <c r="AY145" s="14" t="s">
        <v>118</v>
      </c>
      <c r="BE145" s="214">
        <f>IF(N145="základná",J145,0)</f>
        <v>0</v>
      </c>
      <c r="BF145" s="214">
        <f>IF(N145="znížená",J145,0)</f>
        <v>0</v>
      </c>
      <c r="BG145" s="214">
        <f>IF(N145="zákl. prenesená",J145,0)</f>
        <v>0</v>
      </c>
      <c r="BH145" s="214">
        <f>IF(N145="zníž. prenesená",J145,0)</f>
        <v>0</v>
      </c>
      <c r="BI145" s="214">
        <f>IF(N145="nulová",J145,0)</f>
        <v>0</v>
      </c>
      <c r="BJ145" s="14" t="s">
        <v>117</v>
      </c>
      <c r="BK145" s="214">
        <f>ROUND(I145*H145,2)</f>
        <v>0</v>
      </c>
      <c r="BL145" s="14" t="s">
        <v>125</v>
      </c>
      <c r="BM145" s="213" t="s">
        <v>196</v>
      </c>
    </row>
    <row r="146" spans="1:65" s="2" customFormat="1" ht="18">
      <c r="A146" s="31"/>
      <c r="B146" s="32"/>
      <c r="C146" s="33"/>
      <c r="D146" s="215" t="s">
        <v>126</v>
      </c>
      <c r="E146" s="33"/>
      <c r="F146" s="216" t="s">
        <v>197</v>
      </c>
      <c r="G146" s="33"/>
      <c r="H146" s="33"/>
      <c r="I146" s="112"/>
      <c r="J146" s="33"/>
      <c r="K146" s="33"/>
      <c r="L146" s="36"/>
      <c r="M146" s="217"/>
      <c r="N146" s="218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126</v>
      </c>
      <c r="AU146" s="14" t="s">
        <v>117</v>
      </c>
    </row>
    <row r="147" spans="1:65" s="2" customFormat="1" ht="33" customHeight="1">
      <c r="A147" s="31"/>
      <c r="B147" s="32"/>
      <c r="C147" s="219" t="s">
        <v>7</v>
      </c>
      <c r="D147" s="219" t="s">
        <v>141</v>
      </c>
      <c r="E147" s="220" t="s">
        <v>198</v>
      </c>
      <c r="F147" s="221" t="s">
        <v>199</v>
      </c>
      <c r="G147" s="222" t="s">
        <v>124</v>
      </c>
      <c r="H147" s="223">
        <v>1</v>
      </c>
      <c r="I147" s="224"/>
      <c r="J147" s="225">
        <f>ROUND(I147*H147,2)</f>
        <v>0</v>
      </c>
      <c r="K147" s="226"/>
      <c r="L147" s="227"/>
      <c r="M147" s="228" t="s">
        <v>1</v>
      </c>
      <c r="N147" s="229" t="s">
        <v>41</v>
      </c>
      <c r="O147" s="6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144</v>
      </c>
      <c r="AT147" s="213" t="s">
        <v>141</v>
      </c>
      <c r="AU147" s="213" t="s">
        <v>117</v>
      </c>
      <c r="AY147" s="14" t="s">
        <v>118</v>
      </c>
      <c r="BE147" s="214">
        <f>IF(N147="základná",J147,0)</f>
        <v>0</v>
      </c>
      <c r="BF147" s="214">
        <f>IF(N147="znížená",J147,0)</f>
        <v>0</v>
      </c>
      <c r="BG147" s="214">
        <f>IF(N147="zákl. prenesená",J147,0)</f>
        <v>0</v>
      </c>
      <c r="BH147" s="214">
        <f>IF(N147="zníž. prenesená",J147,0)</f>
        <v>0</v>
      </c>
      <c r="BI147" s="214">
        <f>IF(N147="nulová",J147,0)</f>
        <v>0</v>
      </c>
      <c r="BJ147" s="14" t="s">
        <v>117</v>
      </c>
      <c r="BK147" s="214">
        <f>ROUND(I147*H147,2)</f>
        <v>0</v>
      </c>
      <c r="BL147" s="14" t="s">
        <v>125</v>
      </c>
      <c r="BM147" s="213" t="s">
        <v>200</v>
      </c>
    </row>
    <row r="148" spans="1:65" s="2" customFormat="1" ht="18">
      <c r="A148" s="31"/>
      <c r="B148" s="32"/>
      <c r="C148" s="33"/>
      <c r="D148" s="215" t="s">
        <v>126</v>
      </c>
      <c r="E148" s="33"/>
      <c r="F148" s="216" t="s">
        <v>201</v>
      </c>
      <c r="G148" s="33"/>
      <c r="H148" s="33"/>
      <c r="I148" s="112"/>
      <c r="J148" s="33"/>
      <c r="K148" s="33"/>
      <c r="L148" s="36"/>
      <c r="M148" s="217"/>
      <c r="N148" s="218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126</v>
      </c>
      <c r="AU148" s="14" t="s">
        <v>117</v>
      </c>
    </row>
    <row r="149" spans="1:65" s="2" customFormat="1" ht="21.75" customHeight="1">
      <c r="A149" s="31"/>
      <c r="B149" s="32"/>
      <c r="C149" s="201" t="s">
        <v>202</v>
      </c>
      <c r="D149" s="201" t="s">
        <v>121</v>
      </c>
      <c r="E149" s="202" t="s">
        <v>203</v>
      </c>
      <c r="F149" s="203" t="s">
        <v>204</v>
      </c>
      <c r="G149" s="204" t="s">
        <v>124</v>
      </c>
      <c r="H149" s="205">
        <v>4</v>
      </c>
      <c r="I149" s="206"/>
      <c r="J149" s="207">
        <f>ROUND(I149*H149,2)</f>
        <v>0</v>
      </c>
      <c r="K149" s="208"/>
      <c r="L149" s="36"/>
      <c r="M149" s="209" t="s">
        <v>1</v>
      </c>
      <c r="N149" s="210" t="s">
        <v>41</v>
      </c>
      <c r="O149" s="6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125</v>
      </c>
      <c r="AT149" s="213" t="s">
        <v>121</v>
      </c>
      <c r="AU149" s="213" t="s">
        <v>117</v>
      </c>
      <c r="AY149" s="14" t="s">
        <v>118</v>
      </c>
      <c r="BE149" s="214">
        <f>IF(N149="základná",J149,0)</f>
        <v>0</v>
      </c>
      <c r="BF149" s="214">
        <f>IF(N149="znížená",J149,0)</f>
        <v>0</v>
      </c>
      <c r="BG149" s="214">
        <f>IF(N149="zákl. prenesená",J149,0)</f>
        <v>0</v>
      </c>
      <c r="BH149" s="214">
        <f>IF(N149="zníž. prenesená",J149,0)</f>
        <v>0</v>
      </c>
      <c r="BI149" s="214">
        <f>IF(N149="nulová",J149,0)</f>
        <v>0</v>
      </c>
      <c r="BJ149" s="14" t="s">
        <v>117</v>
      </c>
      <c r="BK149" s="214">
        <f>ROUND(I149*H149,2)</f>
        <v>0</v>
      </c>
      <c r="BL149" s="14" t="s">
        <v>125</v>
      </c>
      <c r="BM149" s="213" t="s">
        <v>205</v>
      </c>
    </row>
    <row r="150" spans="1:65" s="2" customFormat="1" ht="33" customHeight="1">
      <c r="A150" s="31"/>
      <c r="B150" s="32"/>
      <c r="C150" s="219" t="s">
        <v>158</v>
      </c>
      <c r="D150" s="219" t="s">
        <v>141</v>
      </c>
      <c r="E150" s="220" t="s">
        <v>206</v>
      </c>
      <c r="F150" s="221" t="s">
        <v>207</v>
      </c>
      <c r="G150" s="222" t="s">
        <v>124</v>
      </c>
      <c r="H150" s="223">
        <v>4</v>
      </c>
      <c r="I150" s="224"/>
      <c r="J150" s="225">
        <f>ROUND(I150*H150,2)</f>
        <v>0</v>
      </c>
      <c r="K150" s="226"/>
      <c r="L150" s="227"/>
      <c r="M150" s="228" t="s">
        <v>1</v>
      </c>
      <c r="N150" s="229" t="s">
        <v>41</v>
      </c>
      <c r="O150" s="68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144</v>
      </c>
      <c r="AT150" s="213" t="s">
        <v>141</v>
      </c>
      <c r="AU150" s="213" t="s">
        <v>117</v>
      </c>
      <c r="AY150" s="14" t="s">
        <v>118</v>
      </c>
      <c r="BE150" s="214">
        <f>IF(N150="základná",J150,0)</f>
        <v>0</v>
      </c>
      <c r="BF150" s="214">
        <f>IF(N150="znížená",J150,0)</f>
        <v>0</v>
      </c>
      <c r="BG150" s="214">
        <f>IF(N150="zákl. prenesená",J150,0)</f>
        <v>0</v>
      </c>
      <c r="BH150" s="214">
        <f>IF(N150="zníž. prenesená",J150,0)</f>
        <v>0</v>
      </c>
      <c r="BI150" s="214">
        <f>IF(N150="nulová",J150,0)</f>
        <v>0</v>
      </c>
      <c r="BJ150" s="14" t="s">
        <v>117</v>
      </c>
      <c r="BK150" s="214">
        <f>ROUND(I150*H150,2)</f>
        <v>0</v>
      </c>
      <c r="BL150" s="14" t="s">
        <v>125</v>
      </c>
      <c r="BM150" s="213" t="s">
        <v>208</v>
      </c>
    </row>
    <row r="151" spans="1:65" s="2" customFormat="1" ht="72">
      <c r="A151" s="31"/>
      <c r="B151" s="32"/>
      <c r="C151" s="33"/>
      <c r="D151" s="215" t="s">
        <v>126</v>
      </c>
      <c r="E151" s="33"/>
      <c r="F151" s="216" t="s">
        <v>209</v>
      </c>
      <c r="G151" s="33"/>
      <c r="H151" s="33"/>
      <c r="I151" s="112"/>
      <c r="J151" s="33"/>
      <c r="K151" s="33"/>
      <c r="L151" s="36"/>
      <c r="M151" s="217"/>
      <c r="N151" s="21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126</v>
      </c>
      <c r="AU151" s="14" t="s">
        <v>117</v>
      </c>
    </row>
    <row r="152" spans="1:65" s="2" customFormat="1" ht="16.5" customHeight="1">
      <c r="A152" s="31"/>
      <c r="B152" s="32"/>
      <c r="C152" s="201" t="s">
        <v>210</v>
      </c>
      <c r="D152" s="201" t="s">
        <v>121</v>
      </c>
      <c r="E152" s="202" t="s">
        <v>211</v>
      </c>
      <c r="F152" s="203" t="s">
        <v>212</v>
      </c>
      <c r="G152" s="204" t="s">
        <v>130</v>
      </c>
      <c r="H152" s="205">
        <v>160</v>
      </c>
      <c r="I152" s="206"/>
      <c r="J152" s="207">
        <f>ROUND(I152*H152,2)</f>
        <v>0</v>
      </c>
      <c r="K152" s="208"/>
      <c r="L152" s="36"/>
      <c r="M152" s="209" t="s">
        <v>1</v>
      </c>
      <c r="N152" s="210" t="s">
        <v>41</v>
      </c>
      <c r="O152" s="68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125</v>
      </c>
      <c r="AT152" s="213" t="s">
        <v>121</v>
      </c>
      <c r="AU152" s="213" t="s">
        <v>117</v>
      </c>
      <c r="AY152" s="14" t="s">
        <v>118</v>
      </c>
      <c r="BE152" s="214">
        <f>IF(N152="základná",J152,0)</f>
        <v>0</v>
      </c>
      <c r="BF152" s="214">
        <f>IF(N152="znížená",J152,0)</f>
        <v>0</v>
      </c>
      <c r="BG152" s="214">
        <f>IF(N152="zákl. prenesená",J152,0)</f>
        <v>0</v>
      </c>
      <c r="BH152" s="214">
        <f>IF(N152="zníž. prenesená",J152,0)</f>
        <v>0</v>
      </c>
      <c r="BI152" s="214">
        <f>IF(N152="nulová",J152,0)</f>
        <v>0</v>
      </c>
      <c r="BJ152" s="14" t="s">
        <v>117</v>
      </c>
      <c r="BK152" s="214">
        <f>ROUND(I152*H152,2)</f>
        <v>0</v>
      </c>
      <c r="BL152" s="14" t="s">
        <v>125</v>
      </c>
      <c r="BM152" s="213" t="s">
        <v>213</v>
      </c>
    </row>
    <row r="153" spans="1:65" s="2" customFormat="1" ht="16.5" customHeight="1">
      <c r="A153" s="31"/>
      <c r="B153" s="32"/>
      <c r="C153" s="201" t="s">
        <v>166</v>
      </c>
      <c r="D153" s="201" t="s">
        <v>121</v>
      </c>
      <c r="E153" s="202" t="s">
        <v>214</v>
      </c>
      <c r="F153" s="203" t="s">
        <v>215</v>
      </c>
      <c r="G153" s="204" t="s">
        <v>130</v>
      </c>
      <c r="H153" s="205">
        <v>2.5</v>
      </c>
      <c r="I153" s="206"/>
      <c r="J153" s="207">
        <f>ROUND(I153*H153,2)</f>
        <v>0</v>
      </c>
      <c r="K153" s="208"/>
      <c r="L153" s="36"/>
      <c r="M153" s="209" t="s">
        <v>1</v>
      </c>
      <c r="N153" s="210" t="s">
        <v>41</v>
      </c>
      <c r="O153" s="68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125</v>
      </c>
      <c r="AT153" s="213" t="s">
        <v>121</v>
      </c>
      <c r="AU153" s="213" t="s">
        <v>117</v>
      </c>
      <c r="AY153" s="14" t="s">
        <v>118</v>
      </c>
      <c r="BE153" s="214">
        <f>IF(N153="základná",J153,0)</f>
        <v>0</v>
      </c>
      <c r="BF153" s="214">
        <f>IF(N153="znížená",J153,0)</f>
        <v>0</v>
      </c>
      <c r="BG153" s="214">
        <f>IF(N153="zákl. prenesená",J153,0)</f>
        <v>0</v>
      </c>
      <c r="BH153" s="214">
        <f>IF(N153="zníž. prenesená",J153,0)</f>
        <v>0</v>
      </c>
      <c r="BI153" s="214">
        <f>IF(N153="nulová",J153,0)</f>
        <v>0</v>
      </c>
      <c r="BJ153" s="14" t="s">
        <v>117</v>
      </c>
      <c r="BK153" s="214">
        <f>ROUND(I153*H153,2)</f>
        <v>0</v>
      </c>
      <c r="BL153" s="14" t="s">
        <v>125</v>
      </c>
      <c r="BM153" s="213" t="s">
        <v>216</v>
      </c>
    </row>
    <row r="154" spans="1:65" s="2" customFormat="1" ht="21.75" customHeight="1">
      <c r="A154" s="31"/>
      <c r="B154" s="32"/>
      <c r="C154" s="201" t="s">
        <v>217</v>
      </c>
      <c r="D154" s="201" t="s">
        <v>121</v>
      </c>
      <c r="E154" s="202" t="s">
        <v>218</v>
      </c>
      <c r="F154" s="203" t="s">
        <v>219</v>
      </c>
      <c r="G154" s="204" t="s">
        <v>220</v>
      </c>
      <c r="H154" s="205">
        <v>1</v>
      </c>
      <c r="I154" s="206"/>
      <c r="J154" s="207">
        <f>ROUND(I154*H154,2)</f>
        <v>0</v>
      </c>
      <c r="K154" s="208"/>
      <c r="L154" s="36"/>
      <c r="M154" s="209" t="s">
        <v>1</v>
      </c>
      <c r="N154" s="210" t="s">
        <v>41</v>
      </c>
      <c r="O154" s="68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125</v>
      </c>
      <c r="AT154" s="213" t="s">
        <v>121</v>
      </c>
      <c r="AU154" s="213" t="s">
        <v>117</v>
      </c>
      <c r="AY154" s="14" t="s">
        <v>118</v>
      </c>
      <c r="BE154" s="214">
        <f>IF(N154="základná",J154,0)</f>
        <v>0</v>
      </c>
      <c r="BF154" s="214">
        <f>IF(N154="znížená",J154,0)</f>
        <v>0</v>
      </c>
      <c r="BG154" s="214">
        <f>IF(N154="zákl. prenesená",J154,0)</f>
        <v>0</v>
      </c>
      <c r="BH154" s="214">
        <f>IF(N154="zníž. prenesená",J154,0)</f>
        <v>0</v>
      </c>
      <c r="BI154" s="214">
        <f>IF(N154="nulová",J154,0)</f>
        <v>0</v>
      </c>
      <c r="BJ154" s="14" t="s">
        <v>117</v>
      </c>
      <c r="BK154" s="214">
        <f>ROUND(I154*H154,2)</f>
        <v>0</v>
      </c>
      <c r="BL154" s="14" t="s">
        <v>125</v>
      </c>
      <c r="BM154" s="213" t="s">
        <v>221</v>
      </c>
    </row>
    <row r="155" spans="1:65" s="2" customFormat="1" ht="18">
      <c r="A155" s="31"/>
      <c r="B155" s="32"/>
      <c r="C155" s="33"/>
      <c r="D155" s="215" t="s">
        <v>126</v>
      </c>
      <c r="E155" s="33"/>
      <c r="F155" s="216" t="s">
        <v>222</v>
      </c>
      <c r="G155" s="33"/>
      <c r="H155" s="33"/>
      <c r="I155" s="112"/>
      <c r="J155" s="33"/>
      <c r="K155" s="33"/>
      <c r="L155" s="36"/>
      <c r="M155" s="217"/>
      <c r="N155" s="218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126</v>
      </c>
      <c r="AU155" s="14" t="s">
        <v>117</v>
      </c>
    </row>
    <row r="156" spans="1:65" s="2" customFormat="1" ht="16.5" customHeight="1">
      <c r="A156" s="31"/>
      <c r="B156" s="32"/>
      <c r="C156" s="201" t="s">
        <v>172</v>
      </c>
      <c r="D156" s="201" t="s">
        <v>121</v>
      </c>
      <c r="E156" s="202" t="s">
        <v>223</v>
      </c>
      <c r="F156" s="203" t="s">
        <v>224</v>
      </c>
      <c r="G156" s="204" t="s">
        <v>220</v>
      </c>
      <c r="H156" s="205">
        <v>1</v>
      </c>
      <c r="I156" s="206"/>
      <c r="J156" s="207">
        <f>ROUND(I156*H156,2)</f>
        <v>0</v>
      </c>
      <c r="K156" s="208"/>
      <c r="L156" s="36"/>
      <c r="M156" s="209" t="s">
        <v>1</v>
      </c>
      <c r="N156" s="210" t="s">
        <v>41</v>
      </c>
      <c r="O156" s="68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125</v>
      </c>
      <c r="AT156" s="213" t="s">
        <v>121</v>
      </c>
      <c r="AU156" s="213" t="s">
        <v>117</v>
      </c>
      <c r="AY156" s="14" t="s">
        <v>118</v>
      </c>
      <c r="BE156" s="214">
        <f>IF(N156="základná",J156,0)</f>
        <v>0</v>
      </c>
      <c r="BF156" s="214">
        <f>IF(N156="znížená",J156,0)</f>
        <v>0</v>
      </c>
      <c r="BG156" s="214">
        <f>IF(N156="zákl. prenesená",J156,0)</f>
        <v>0</v>
      </c>
      <c r="BH156" s="214">
        <f>IF(N156="zníž. prenesená",J156,0)</f>
        <v>0</v>
      </c>
      <c r="BI156" s="214">
        <f>IF(N156="nulová",J156,0)</f>
        <v>0</v>
      </c>
      <c r="BJ156" s="14" t="s">
        <v>117</v>
      </c>
      <c r="BK156" s="214">
        <f>ROUND(I156*H156,2)</f>
        <v>0</v>
      </c>
      <c r="BL156" s="14" t="s">
        <v>125</v>
      </c>
      <c r="BM156" s="213" t="s">
        <v>225</v>
      </c>
    </row>
    <row r="157" spans="1:65" s="2" customFormat="1" ht="21.75" customHeight="1">
      <c r="A157" s="31"/>
      <c r="B157" s="32"/>
      <c r="C157" s="201" t="s">
        <v>226</v>
      </c>
      <c r="D157" s="201" t="s">
        <v>121</v>
      </c>
      <c r="E157" s="202" t="s">
        <v>227</v>
      </c>
      <c r="F157" s="203" t="s">
        <v>228</v>
      </c>
      <c r="G157" s="204" t="s">
        <v>229</v>
      </c>
      <c r="H157" s="230"/>
      <c r="I157" s="206"/>
      <c r="J157" s="207">
        <f>ROUND(I157*H157,2)</f>
        <v>0</v>
      </c>
      <c r="K157" s="208"/>
      <c r="L157" s="36"/>
      <c r="M157" s="209" t="s">
        <v>1</v>
      </c>
      <c r="N157" s="210" t="s">
        <v>41</v>
      </c>
      <c r="O157" s="68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125</v>
      </c>
      <c r="AT157" s="213" t="s">
        <v>121</v>
      </c>
      <c r="AU157" s="213" t="s">
        <v>117</v>
      </c>
      <c r="AY157" s="14" t="s">
        <v>118</v>
      </c>
      <c r="BE157" s="214">
        <f>IF(N157="základná",J157,0)</f>
        <v>0</v>
      </c>
      <c r="BF157" s="214">
        <f>IF(N157="znížená",J157,0)</f>
        <v>0</v>
      </c>
      <c r="BG157" s="214">
        <f>IF(N157="zákl. prenesená",J157,0)</f>
        <v>0</v>
      </c>
      <c r="BH157" s="214">
        <f>IF(N157="zníž. prenesená",J157,0)</f>
        <v>0</v>
      </c>
      <c r="BI157" s="214">
        <f>IF(N157="nulová",J157,0)</f>
        <v>0</v>
      </c>
      <c r="BJ157" s="14" t="s">
        <v>117</v>
      </c>
      <c r="BK157" s="214">
        <f>ROUND(I157*H157,2)</f>
        <v>0</v>
      </c>
      <c r="BL157" s="14" t="s">
        <v>125</v>
      </c>
      <c r="BM157" s="213" t="s">
        <v>230</v>
      </c>
    </row>
    <row r="158" spans="1:65" s="2" customFormat="1" ht="21.75" customHeight="1">
      <c r="A158" s="31"/>
      <c r="B158" s="32"/>
      <c r="C158" s="201" t="s">
        <v>179</v>
      </c>
      <c r="D158" s="201" t="s">
        <v>121</v>
      </c>
      <c r="E158" s="202" t="s">
        <v>231</v>
      </c>
      <c r="F158" s="203" t="s">
        <v>232</v>
      </c>
      <c r="G158" s="204" t="s">
        <v>229</v>
      </c>
      <c r="H158" s="230"/>
      <c r="I158" s="206"/>
      <c r="J158" s="207">
        <f>ROUND(I158*H158,2)</f>
        <v>0</v>
      </c>
      <c r="K158" s="208"/>
      <c r="L158" s="36"/>
      <c r="M158" s="209" t="s">
        <v>1</v>
      </c>
      <c r="N158" s="210" t="s">
        <v>41</v>
      </c>
      <c r="O158" s="68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125</v>
      </c>
      <c r="AT158" s="213" t="s">
        <v>121</v>
      </c>
      <c r="AU158" s="213" t="s">
        <v>117</v>
      </c>
      <c r="AY158" s="14" t="s">
        <v>118</v>
      </c>
      <c r="BE158" s="214">
        <f>IF(N158="základná",J158,0)</f>
        <v>0</v>
      </c>
      <c r="BF158" s="214">
        <f>IF(N158="znížená",J158,0)</f>
        <v>0</v>
      </c>
      <c r="BG158" s="214">
        <f>IF(N158="zákl. prenesená",J158,0)</f>
        <v>0</v>
      </c>
      <c r="BH158" s="214">
        <f>IF(N158="zníž. prenesená",J158,0)</f>
        <v>0</v>
      </c>
      <c r="BI158" s="214">
        <f>IF(N158="nulová",J158,0)</f>
        <v>0</v>
      </c>
      <c r="BJ158" s="14" t="s">
        <v>117</v>
      </c>
      <c r="BK158" s="214">
        <f>ROUND(I158*H158,2)</f>
        <v>0</v>
      </c>
      <c r="BL158" s="14" t="s">
        <v>125</v>
      </c>
      <c r="BM158" s="213" t="s">
        <v>233</v>
      </c>
    </row>
    <row r="159" spans="1:65" s="12" customFormat="1" ht="22.75" customHeight="1">
      <c r="B159" s="185"/>
      <c r="C159" s="186"/>
      <c r="D159" s="187" t="s">
        <v>74</v>
      </c>
      <c r="E159" s="199" t="s">
        <v>234</v>
      </c>
      <c r="F159" s="199" t="s">
        <v>235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SUM(P160:P165)</f>
        <v>0</v>
      </c>
      <c r="Q159" s="193"/>
      <c r="R159" s="194">
        <f>SUM(R160:R165)</f>
        <v>0</v>
      </c>
      <c r="S159" s="193"/>
      <c r="T159" s="195">
        <f>SUM(T160:T165)</f>
        <v>0</v>
      </c>
      <c r="AR159" s="196" t="s">
        <v>117</v>
      </c>
      <c r="AT159" s="197" t="s">
        <v>74</v>
      </c>
      <c r="AU159" s="197" t="s">
        <v>83</v>
      </c>
      <c r="AY159" s="196" t="s">
        <v>118</v>
      </c>
      <c r="BK159" s="198">
        <f>SUM(BK160:BK165)</f>
        <v>0</v>
      </c>
    </row>
    <row r="160" spans="1:65" s="2" customFormat="1" ht="21.75" customHeight="1">
      <c r="A160" s="31"/>
      <c r="B160" s="32"/>
      <c r="C160" s="201" t="s">
        <v>236</v>
      </c>
      <c r="D160" s="201" t="s">
        <v>121</v>
      </c>
      <c r="E160" s="202" t="s">
        <v>237</v>
      </c>
      <c r="F160" s="203" t="s">
        <v>238</v>
      </c>
      <c r="G160" s="204" t="s">
        <v>239</v>
      </c>
      <c r="H160" s="205">
        <v>124.8</v>
      </c>
      <c r="I160" s="206"/>
      <c r="J160" s="207">
        <f>ROUND(I160*H160,2)</f>
        <v>0</v>
      </c>
      <c r="K160" s="208"/>
      <c r="L160" s="36"/>
      <c r="M160" s="209" t="s">
        <v>1</v>
      </c>
      <c r="N160" s="210" t="s">
        <v>41</v>
      </c>
      <c r="O160" s="68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125</v>
      </c>
      <c r="AT160" s="213" t="s">
        <v>121</v>
      </c>
      <c r="AU160" s="213" t="s">
        <v>117</v>
      </c>
      <c r="AY160" s="14" t="s">
        <v>118</v>
      </c>
      <c r="BE160" s="214">
        <f>IF(N160="základná",J160,0)</f>
        <v>0</v>
      </c>
      <c r="BF160" s="214">
        <f>IF(N160="znížená",J160,0)</f>
        <v>0</v>
      </c>
      <c r="BG160" s="214">
        <f>IF(N160="zákl. prenesená",J160,0)</f>
        <v>0</v>
      </c>
      <c r="BH160" s="214">
        <f>IF(N160="zníž. prenesená",J160,0)</f>
        <v>0</v>
      </c>
      <c r="BI160" s="214">
        <f>IF(N160="nulová",J160,0)</f>
        <v>0</v>
      </c>
      <c r="BJ160" s="14" t="s">
        <v>117</v>
      </c>
      <c r="BK160" s="214">
        <f>ROUND(I160*H160,2)</f>
        <v>0</v>
      </c>
      <c r="BL160" s="14" t="s">
        <v>125</v>
      </c>
      <c r="BM160" s="213" t="s">
        <v>240</v>
      </c>
    </row>
    <row r="161" spans="1:65" s="2" customFormat="1" ht="27">
      <c r="A161" s="31"/>
      <c r="B161" s="32"/>
      <c r="C161" s="33"/>
      <c r="D161" s="215" t="s">
        <v>126</v>
      </c>
      <c r="E161" s="33"/>
      <c r="F161" s="216" t="s">
        <v>241</v>
      </c>
      <c r="G161" s="33"/>
      <c r="H161" s="33"/>
      <c r="I161" s="112"/>
      <c r="J161" s="33"/>
      <c r="K161" s="33"/>
      <c r="L161" s="36"/>
      <c r="M161" s="217"/>
      <c r="N161" s="218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126</v>
      </c>
      <c r="AU161" s="14" t="s">
        <v>117</v>
      </c>
    </row>
    <row r="162" spans="1:65" s="2" customFormat="1" ht="33" customHeight="1">
      <c r="A162" s="31"/>
      <c r="B162" s="32"/>
      <c r="C162" s="219" t="s">
        <v>185</v>
      </c>
      <c r="D162" s="219" t="s">
        <v>141</v>
      </c>
      <c r="E162" s="220" t="s">
        <v>242</v>
      </c>
      <c r="F162" s="221" t="s">
        <v>243</v>
      </c>
      <c r="G162" s="222" t="s">
        <v>124</v>
      </c>
      <c r="H162" s="223">
        <v>64</v>
      </c>
      <c r="I162" s="224"/>
      <c r="J162" s="225">
        <f>ROUND(I162*H162,2)</f>
        <v>0</v>
      </c>
      <c r="K162" s="226"/>
      <c r="L162" s="227"/>
      <c r="M162" s="228" t="s">
        <v>1</v>
      </c>
      <c r="N162" s="229" t="s">
        <v>41</v>
      </c>
      <c r="O162" s="68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144</v>
      </c>
      <c r="AT162" s="213" t="s">
        <v>141</v>
      </c>
      <c r="AU162" s="213" t="s">
        <v>117</v>
      </c>
      <c r="AY162" s="14" t="s">
        <v>118</v>
      </c>
      <c r="BE162" s="214">
        <f>IF(N162="základná",J162,0)</f>
        <v>0</v>
      </c>
      <c r="BF162" s="214">
        <f>IF(N162="znížená",J162,0)</f>
        <v>0</v>
      </c>
      <c r="BG162" s="214">
        <f>IF(N162="zákl. prenesená",J162,0)</f>
        <v>0</v>
      </c>
      <c r="BH162" s="214">
        <f>IF(N162="zníž. prenesená",J162,0)</f>
        <v>0</v>
      </c>
      <c r="BI162" s="214">
        <f>IF(N162="nulová",J162,0)</f>
        <v>0</v>
      </c>
      <c r="BJ162" s="14" t="s">
        <v>117</v>
      </c>
      <c r="BK162" s="214">
        <f>ROUND(I162*H162,2)</f>
        <v>0</v>
      </c>
      <c r="BL162" s="14" t="s">
        <v>125</v>
      </c>
      <c r="BM162" s="213" t="s">
        <v>244</v>
      </c>
    </row>
    <row r="163" spans="1:65" s="2" customFormat="1" ht="27">
      <c r="A163" s="31"/>
      <c r="B163" s="32"/>
      <c r="C163" s="33"/>
      <c r="D163" s="215" t="s">
        <v>126</v>
      </c>
      <c r="E163" s="33"/>
      <c r="F163" s="216" t="s">
        <v>245</v>
      </c>
      <c r="G163" s="33"/>
      <c r="H163" s="33"/>
      <c r="I163" s="112"/>
      <c r="J163" s="33"/>
      <c r="K163" s="33"/>
      <c r="L163" s="36"/>
      <c r="M163" s="217"/>
      <c r="N163" s="218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126</v>
      </c>
      <c r="AU163" s="14" t="s">
        <v>117</v>
      </c>
    </row>
    <row r="164" spans="1:65" s="2" customFormat="1" ht="21.75" customHeight="1">
      <c r="A164" s="31"/>
      <c r="B164" s="32"/>
      <c r="C164" s="201" t="s">
        <v>246</v>
      </c>
      <c r="D164" s="201" t="s">
        <v>121</v>
      </c>
      <c r="E164" s="202" t="s">
        <v>247</v>
      </c>
      <c r="F164" s="203" t="s">
        <v>248</v>
      </c>
      <c r="G164" s="204" t="s">
        <v>249</v>
      </c>
      <c r="H164" s="205">
        <v>8.9999999999999993E-3</v>
      </c>
      <c r="I164" s="206"/>
      <c r="J164" s="207">
        <f>ROUND(I164*H164,2)</f>
        <v>0</v>
      </c>
      <c r="K164" s="208"/>
      <c r="L164" s="36"/>
      <c r="M164" s="209" t="s">
        <v>1</v>
      </c>
      <c r="N164" s="210" t="s">
        <v>41</v>
      </c>
      <c r="O164" s="6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125</v>
      </c>
      <c r="AT164" s="213" t="s">
        <v>121</v>
      </c>
      <c r="AU164" s="213" t="s">
        <v>117</v>
      </c>
      <c r="AY164" s="14" t="s">
        <v>118</v>
      </c>
      <c r="BE164" s="214">
        <f>IF(N164="základná",J164,0)</f>
        <v>0</v>
      </c>
      <c r="BF164" s="214">
        <f>IF(N164="znížená",J164,0)</f>
        <v>0</v>
      </c>
      <c r="BG164" s="214">
        <f>IF(N164="zákl. prenesená",J164,0)</f>
        <v>0</v>
      </c>
      <c r="BH164" s="214">
        <f>IF(N164="zníž. prenesená",J164,0)</f>
        <v>0</v>
      </c>
      <c r="BI164" s="214">
        <f>IF(N164="nulová",J164,0)</f>
        <v>0</v>
      </c>
      <c r="BJ164" s="14" t="s">
        <v>117</v>
      </c>
      <c r="BK164" s="214">
        <f>ROUND(I164*H164,2)</f>
        <v>0</v>
      </c>
      <c r="BL164" s="14" t="s">
        <v>125</v>
      </c>
      <c r="BM164" s="213" t="s">
        <v>250</v>
      </c>
    </row>
    <row r="165" spans="1:65" s="2" customFormat="1" ht="18">
      <c r="A165" s="31"/>
      <c r="B165" s="32"/>
      <c r="C165" s="33"/>
      <c r="D165" s="215" t="s">
        <v>126</v>
      </c>
      <c r="E165" s="33"/>
      <c r="F165" s="216" t="s">
        <v>251</v>
      </c>
      <c r="G165" s="33"/>
      <c r="H165" s="33"/>
      <c r="I165" s="112"/>
      <c r="J165" s="33"/>
      <c r="K165" s="33"/>
      <c r="L165" s="36"/>
      <c r="M165" s="217"/>
      <c r="N165" s="218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126</v>
      </c>
      <c r="AU165" s="14" t="s">
        <v>117</v>
      </c>
    </row>
    <row r="166" spans="1:65" s="12" customFormat="1" ht="22.75" customHeight="1">
      <c r="B166" s="185"/>
      <c r="C166" s="186"/>
      <c r="D166" s="187" t="s">
        <v>74</v>
      </c>
      <c r="E166" s="199" t="s">
        <v>252</v>
      </c>
      <c r="F166" s="199" t="s">
        <v>253</v>
      </c>
      <c r="G166" s="186"/>
      <c r="H166" s="186"/>
      <c r="I166" s="189"/>
      <c r="J166" s="200">
        <f>BK166</f>
        <v>0</v>
      </c>
      <c r="K166" s="186"/>
      <c r="L166" s="191"/>
      <c r="M166" s="192"/>
      <c r="N166" s="193"/>
      <c r="O166" s="193"/>
      <c r="P166" s="194">
        <f>SUM(P167:P168)</f>
        <v>0</v>
      </c>
      <c r="Q166" s="193"/>
      <c r="R166" s="194">
        <f>SUM(R167:R168)</f>
        <v>0</v>
      </c>
      <c r="S166" s="193"/>
      <c r="T166" s="195">
        <f>SUM(T167:T168)</f>
        <v>0</v>
      </c>
      <c r="AR166" s="196" t="s">
        <v>117</v>
      </c>
      <c r="AT166" s="197" t="s">
        <v>74</v>
      </c>
      <c r="AU166" s="197" t="s">
        <v>83</v>
      </c>
      <c r="AY166" s="196" t="s">
        <v>118</v>
      </c>
      <c r="BK166" s="198">
        <f>SUM(BK167:BK168)</f>
        <v>0</v>
      </c>
    </row>
    <row r="167" spans="1:65" s="2" customFormat="1" ht="16.5" customHeight="1">
      <c r="A167" s="31"/>
      <c r="B167" s="32"/>
      <c r="C167" s="201" t="s">
        <v>144</v>
      </c>
      <c r="D167" s="201" t="s">
        <v>121</v>
      </c>
      <c r="E167" s="202" t="s">
        <v>254</v>
      </c>
      <c r="F167" s="203" t="s">
        <v>255</v>
      </c>
      <c r="G167" s="204" t="s">
        <v>256</v>
      </c>
      <c r="H167" s="205">
        <v>4.6399999999999997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41</v>
      </c>
      <c r="O167" s="68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125</v>
      </c>
      <c r="AT167" s="213" t="s">
        <v>121</v>
      </c>
      <c r="AU167" s="213" t="s">
        <v>117</v>
      </c>
      <c r="AY167" s="14" t="s">
        <v>118</v>
      </c>
      <c r="BE167" s="214">
        <f>IF(N167="základná",J167,0)</f>
        <v>0</v>
      </c>
      <c r="BF167" s="214">
        <f>IF(N167="znížená",J167,0)</f>
        <v>0</v>
      </c>
      <c r="BG167" s="214">
        <f>IF(N167="zákl. prenesená",J167,0)</f>
        <v>0</v>
      </c>
      <c r="BH167" s="214">
        <f>IF(N167="zníž. prenesená",J167,0)</f>
        <v>0</v>
      </c>
      <c r="BI167" s="214">
        <f>IF(N167="nulová",J167,0)</f>
        <v>0</v>
      </c>
      <c r="BJ167" s="14" t="s">
        <v>117</v>
      </c>
      <c r="BK167" s="214">
        <f>ROUND(I167*H167,2)</f>
        <v>0</v>
      </c>
      <c r="BL167" s="14" t="s">
        <v>125</v>
      </c>
      <c r="BM167" s="213" t="s">
        <v>257</v>
      </c>
    </row>
    <row r="168" spans="1:65" s="2" customFormat="1" ht="18">
      <c r="A168" s="31"/>
      <c r="B168" s="32"/>
      <c r="C168" s="33"/>
      <c r="D168" s="215" t="s">
        <v>126</v>
      </c>
      <c r="E168" s="33"/>
      <c r="F168" s="216" t="s">
        <v>258</v>
      </c>
      <c r="G168" s="33"/>
      <c r="H168" s="33"/>
      <c r="I168" s="112"/>
      <c r="J168" s="33"/>
      <c r="K168" s="33"/>
      <c r="L168" s="36"/>
      <c r="M168" s="231"/>
      <c r="N168" s="232"/>
      <c r="O168" s="233"/>
      <c r="P168" s="233"/>
      <c r="Q168" s="233"/>
      <c r="R168" s="233"/>
      <c r="S168" s="233"/>
      <c r="T168" s="234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126</v>
      </c>
      <c r="AU168" s="14" t="s">
        <v>117</v>
      </c>
    </row>
    <row r="169" spans="1:65" s="2" customFormat="1" ht="7" customHeight="1">
      <c r="A169" s="31"/>
      <c r="B169" s="51"/>
      <c r="C169" s="52"/>
      <c r="D169" s="52"/>
      <c r="E169" s="52"/>
      <c r="F169" s="52"/>
      <c r="G169" s="52"/>
      <c r="H169" s="52"/>
      <c r="I169" s="149"/>
      <c r="J169" s="52"/>
      <c r="K169" s="52"/>
      <c r="L169" s="36"/>
      <c r="M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</sheetData>
  <sheetProtection algorithmName="SHA-512" hashValue="eZ0E8Qi15RKsiyjm7YrtoFnKSf46PJs/C5ut419YnG2QW0fZ/ACAjsFVcri4r1svSsuV7+Ua7KTZ76l3evCB5A==" saltValue="mr4eRxCUCJbAaGV9RGNw19N6x61AMT5mmRbQo/HXG2LyOGNq3hXcn50FPD/1CEC2zS0B88CVuiaVQrIoLwZ3aQ==" spinCount="100000" sheet="1" objects="1" scenarios="1" formatColumns="0" formatRows="0" autoFilter="0"/>
  <autoFilter ref="C119:K16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4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4" t="s">
        <v>87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75</v>
      </c>
    </row>
    <row r="4" spans="1:46" s="1" customFormat="1" ht="25" customHeight="1">
      <c r="B4" s="17"/>
      <c r="D4" s="109" t="s">
        <v>91</v>
      </c>
      <c r="I4" s="105"/>
      <c r="L4" s="17"/>
      <c r="M4" s="110" t="s">
        <v>9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15</v>
      </c>
      <c r="I6" s="105"/>
      <c r="L6" s="17"/>
    </row>
    <row r="7" spans="1:46" s="1" customFormat="1" ht="16.5" customHeight="1">
      <c r="B7" s="17"/>
      <c r="E7" s="280" t="str">
        <f>'Rekapitulácia stavby'!K6</f>
        <v>Zdravotechnika</v>
      </c>
      <c r="F7" s="281"/>
      <c r="G7" s="281"/>
      <c r="H7" s="281"/>
      <c r="I7" s="105"/>
      <c r="L7" s="17"/>
    </row>
    <row r="8" spans="1:46" s="2" customFormat="1" ht="12" customHeight="1">
      <c r="A8" s="31"/>
      <c r="B8" s="36"/>
      <c r="C8" s="31"/>
      <c r="D8" s="111" t="s">
        <v>92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2" t="s">
        <v>259</v>
      </c>
      <c r="F9" s="283"/>
      <c r="G9" s="283"/>
      <c r="H9" s="283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17</v>
      </c>
      <c r="E11" s="31"/>
      <c r="F11" s="113" t="s">
        <v>1</v>
      </c>
      <c r="G11" s="31"/>
      <c r="H11" s="31"/>
      <c r="I11" s="114" t="s">
        <v>18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19</v>
      </c>
      <c r="E12" s="31"/>
      <c r="F12" s="113" t="s">
        <v>20</v>
      </c>
      <c r="G12" s="31"/>
      <c r="H12" s="31"/>
      <c r="I12" s="114" t="s">
        <v>21</v>
      </c>
      <c r="J12" s="115" t="str">
        <f>'Rekapitulácia stavby'!AN8</f>
        <v>4. 11. 2020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75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23</v>
      </c>
      <c r="E14" s="31"/>
      <c r="F14" s="31"/>
      <c r="G14" s="31"/>
      <c r="H14" s="31"/>
      <c r="I14" s="114" t="s">
        <v>24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25</v>
      </c>
      <c r="F15" s="31"/>
      <c r="G15" s="31"/>
      <c r="H15" s="31"/>
      <c r="I15" s="114" t="s">
        <v>26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27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4" t="str">
        <f>'Rekapitulácia stavby'!E14</f>
        <v>Vyplň údaj</v>
      </c>
      <c r="F18" s="285"/>
      <c r="G18" s="285"/>
      <c r="H18" s="285"/>
      <c r="I18" s="114" t="s">
        <v>26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29</v>
      </c>
      <c r="E20" s="31"/>
      <c r="F20" s="31"/>
      <c r="G20" s="31"/>
      <c r="H20" s="31"/>
      <c r="I20" s="114" t="s">
        <v>24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30</v>
      </c>
      <c r="F21" s="31"/>
      <c r="G21" s="31"/>
      <c r="H21" s="31"/>
      <c r="I21" s="114" t="s">
        <v>26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32</v>
      </c>
      <c r="E23" s="31"/>
      <c r="F23" s="31"/>
      <c r="G23" s="31"/>
      <c r="H23" s="31"/>
      <c r="I23" s="114" t="s">
        <v>24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33</v>
      </c>
      <c r="F24" s="31"/>
      <c r="G24" s="31"/>
      <c r="H24" s="31"/>
      <c r="I24" s="114" t="s">
        <v>26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34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6" t="s">
        <v>1</v>
      </c>
      <c r="F27" s="286"/>
      <c r="G27" s="286"/>
      <c r="H27" s="286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35</v>
      </c>
      <c r="E30" s="31"/>
      <c r="F30" s="31"/>
      <c r="G30" s="31"/>
      <c r="H30" s="31"/>
      <c r="I30" s="112"/>
      <c r="J30" s="123">
        <f>ROUND(J125,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24" t="s">
        <v>37</v>
      </c>
      <c r="G32" s="31"/>
      <c r="H32" s="31"/>
      <c r="I32" s="125" t="s">
        <v>36</v>
      </c>
      <c r="J32" s="124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26" t="s">
        <v>39</v>
      </c>
      <c r="E33" s="111" t="s">
        <v>40</v>
      </c>
      <c r="F33" s="127">
        <f>ROUND((SUM(BE125:BE303)),  2)</f>
        <v>0</v>
      </c>
      <c r="G33" s="31"/>
      <c r="H33" s="31"/>
      <c r="I33" s="128">
        <v>0.2</v>
      </c>
      <c r="J33" s="127">
        <f>ROUND(((SUM(BE125:BE303))*I33),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11" t="s">
        <v>41</v>
      </c>
      <c r="F34" s="127">
        <f>ROUND((SUM(BF125:BF303)),  2)</f>
        <v>0</v>
      </c>
      <c r="G34" s="31"/>
      <c r="H34" s="31"/>
      <c r="I34" s="128">
        <v>0.2</v>
      </c>
      <c r="J34" s="127">
        <f>ROUND(((SUM(BF125:BF303))*I34),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11" t="s">
        <v>42</v>
      </c>
      <c r="F35" s="127">
        <f>ROUND((SUM(BG125:BG303)),  2)</f>
        <v>0</v>
      </c>
      <c r="G35" s="31"/>
      <c r="H35" s="31"/>
      <c r="I35" s="128">
        <v>0.2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11" t="s">
        <v>43</v>
      </c>
      <c r="F36" s="127">
        <f>ROUND((SUM(BH125:BH303)),  2)</f>
        <v>0</v>
      </c>
      <c r="G36" s="31"/>
      <c r="H36" s="31"/>
      <c r="I36" s="128">
        <v>0.2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1" t="s">
        <v>44</v>
      </c>
      <c r="F37" s="127">
        <f>ROUND((SUM(BI125:BI303)),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I41" s="105"/>
      <c r="L41" s="17"/>
    </row>
    <row r="42" spans="1:31" s="1" customFormat="1" ht="14.4" customHeight="1">
      <c r="B42" s="17"/>
      <c r="I42" s="105"/>
      <c r="L42" s="17"/>
    </row>
    <row r="43" spans="1:31" s="1" customFormat="1" ht="14.4" customHeight="1">
      <c r="B43" s="17"/>
      <c r="I43" s="105"/>
      <c r="L43" s="17"/>
    </row>
    <row r="44" spans="1:31" s="1" customFormat="1" ht="14.4" customHeight="1">
      <c r="B44" s="17"/>
      <c r="I44" s="105"/>
      <c r="L44" s="17"/>
    </row>
    <row r="45" spans="1:31" s="1" customFormat="1" ht="14.4" customHeight="1">
      <c r="B45" s="17"/>
      <c r="I45" s="105"/>
      <c r="L45" s="17"/>
    </row>
    <row r="46" spans="1:31" s="1" customFormat="1" ht="14.4" customHeight="1">
      <c r="B46" s="17"/>
      <c r="I46" s="105"/>
      <c r="L46" s="17"/>
    </row>
    <row r="47" spans="1:31" s="1" customFormat="1" ht="14.4" customHeight="1">
      <c r="B47" s="17"/>
      <c r="I47" s="105"/>
      <c r="L47" s="17"/>
    </row>
    <row r="48" spans="1:31" s="1" customFormat="1" ht="14.4" customHeight="1">
      <c r="B48" s="17"/>
      <c r="I48" s="105"/>
      <c r="L48" s="17"/>
    </row>
    <row r="49" spans="1:31" s="1" customFormat="1" ht="14.4" customHeight="1">
      <c r="B49" s="17"/>
      <c r="I49" s="105"/>
      <c r="L49" s="17"/>
    </row>
    <row r="50" spans="1:31" s="2" customFormat="1" ht="14.4" customHeight="1">
      <c r="B50" s="48"/>
      <c r="D50" s="137" t="s">
        <v>48</v>
      </c>
      <c r="E50" s="138"/>
      <c r="F50" s="138"/>
      <c r="G50" s="137" t="s">
        <v>49</v>
      </c>
      <c r="H50" s="138"/>
      <c r="I50" s="139"/>
      <c r="J50" s="138"/>
      <c r="K50" s="138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40" t="s">
        <v>50</v>
      </c>
      <c r="E61" s="141"/>
      <c r="F61" s="142" t="s">
        <v>51</v>
      </c>
      <c r="G61" s="140" t="s">
        <v>50</v>
      </c>
      <c r="H61" s="141"/>
      <c r="I61" s="143"/>
      <c r="J61" s="144" t="s">
        <v>51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7" t="s">
        <v>52</v>
      </c>
      <c r="E65" s="145"/>
      <c r="F65" s="145"/>
      <c r="G65" s="137" t="s">
        <v>53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40" t="s">
        <v>50</v>
      </c>
      <c r="E76" s="141"/>
      <c r="F76" s="142" t="s">
        <v>51</v>
      </c>
      <c r="G76" s="140" t="s">
        <v>50</v>
      </c>
      <c r="H76" s="141"/>
      <c r="I76" s="143"/>
      <c r="J76" s="144" t="s">
        <v>51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94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87" t="str">
        <f>E7</f>
        <v>Zdravotechnika</v>
      </c>
      <c r="F85" s="288"/>
      <c r="G85" s="288"/>
      <c r="H85" s="28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92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02 - Zdravotechnika+búracie práce pre bod III.</v>
      </c>
      <c r="F87" s="289"/>
      <c r="G87" s="289"/>
      <c r="H87" s="289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Žiar nad Hronom</v>
      </c>
      <c r="G89" s="33"/>
      <c r="H89" s="33"/>
      <c r="I89" s="114" t="s">
        <v>21</v>
      </c>
      <c r="J89" s="63" t="str">
        <f>IF(J12="","",J12)</f>
        <v>4. 11. 2020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23</v>
      </c>
      <c r="D91" s="33"/>
      <c r="E91" s="33"/>
      <c r="F91" s="24" t="str">
        <f>E15</f>
        <v>Technické služby Žiar nad Hronom</v>
      </c>
      <c r="G91" s="33"/>
      <c r="H91" s="33"/>
      <c r="I91" s="114" t="s">
        <v>29</v>
      </c>
      <c r="J91" s="29" t="str">
        <f>E21</f>
        <v>MAGIC DESIGN HENČ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4" t="s">
        <v>32</v>
      </c>
      <c r="J92" s="29" t="str">
        <f>E24</f>
        <v>Pilnik Vladimír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95</v>
      </c>
      <c r="D94" s="154"/>
      <c r="E94" s="154"/>
      <c r="F94" s="154"/>
      <c r="G94" s="154"/>
      <c r="H94" s="154"/>
      <c r="I94" s="155"/>
      <c r="J94" s="156" t="s">
        <v>96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97</v>
      </c>
      <c r="D96" s="33"/>
      <c r="E96" s="33"/>
      <c r="F96" s="33"/>
      <c r="G96" s="33"/>
      <c r="H96" s="33"/>
      <c r="I96" s="112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98</v>
      </c>
    </row>
    <row r="97" spans="1:31" s="9" customFormat="1" ht="25" customHeight="1">
      <c r="B97" s="158"/>
      <c r="C97" s="159"/>
      <c r="D97" s="160" t="s">
        <v>99</v>
      </c>
      <c r="E97" s="161"/>
      <c r="F97" s="161"/>
      <c r="G97" s="161"/>
      <c r="H97" s="161"/>
      <c r="I97" s="162"/>
      <c r="J97" s="163">
        <f>J126</f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100</v>
      </c>
      <c r="E98" s="168"/>
      <c r="F98" s="168"/>
      <c r="G98" s="168"/>
      <c r="H98" s="168"/>
      <c r="I98" s="169"/>
      <c r="J98" s="170">
        <f>J127</f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260</v>
      </c>
      <c r="E99" s="168"/>
      <c r="F99" s="168"/>
      <c r="G99" s="168"/>
      <c r="H99" s="168"/>
      <c r="I99" s="169"/>
      <c r="J99" s="170">
        <f>J148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261</v>
      </c>
      <c r="E100" s="168"/>
      <c r="F100" s="168"/>
      <c r="G100" s="168"/>
      <c r="H100" s="168"/>
      <c r="I100" s="169"/>
      <c r="J100" s="170">
        <f>J210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262</v>
      </c>
      <c r="E101" s="168"/>
      <c r="F101" s="168"/>
      <c r="G101" s="168"/>
      <c r="H101" s="168"/>
      <c r="I101" s="169"/>
      <c r="J101" s="170">
        <f>J286</f>
        <v>0</v>
      </c>
      <c r="K101" s="166"/>
      <c r="L101" s="171"/>
    </row>
    <row r="102" spans="1:31" s="10" customFormat="1" ht="19.899999999999999" customHeight="1">
      <c r="B102" s="165"/>
      <c r="C102" s="166"/>
      <c r="D102" s="167" t="s">
        <v>101</v>
      </c>
      <c r="E102" s="168"/>
      <c r="F102" s="168"/>
      <c r="G102" s="168"/>
      <c r="H102" s="168"/>
      <c r="I102" s="169"/>
      <c r="J102" s="170">
        <f>J289</f>
        <v>0</v>
      </c>
      <c r="K102" s="166"/>
      <c r="L102" s="171"/>
    </row>
    <row r="103" spans="1:31" s="10" customFormat="1" ht="19.899999999999999" customHeight="1">
      <c r="B103" s="165"/>
      <c r="C103" s="166"/>
      <c r="D103" s="167" t="s">
        <v>102</v>
      </c>
      <c r="E103" s="168"/>
      <c r="F103" s="168"/>
      <c r="G103" s="168"/>
      <c r="H103" s="168"/>
      <c r="I103" s="169"/>
      <c r="J103" s="170">
        <f>J295</f>
        <v>0</v>
      </c>
      <c r="K103" s="166"/>
      <c r="L103" s="171"/>
    </row>
    <row r="104" spans="1:31" s="9" customFormat="1" ht="25" customHeight="1">
      <c r="B104" s="158"/>
      <c r="C104" s="159"/>
      <c r="D104" s="160" t="s">
        <v>263</v>
      </c>
      <c r="E104" s="161"/>
      <c r="F104" s="161"/>
      <c r="G104" s="161"/>
      <c r="H104" s="161"/>
      <c r="I104" s="162"/>
      <c r="J104" s="163">
        <f>J298</f>
        <v>0</v>
      </c>
      <c r="K104" s="159"/>
      <c r="L104" s="164"/>
    </row>
    <row r="105" spans="1:31" s="10" customFormat="1" ht="19.899999999999999" customHeight="1">
      <c r="B105" s="165"/>
      <c r="C105" s="166"/>
      <c r="D105" s="167" t="s">
        <v>264</v>
      </c>
      <c r="E105" s="168"/>
      <c r="F105" s="168"/>
      <c r="G105" s="168"/>
      <c r="H105" s="168"/>
      <c r="I105" s="169"/>
      <c r="J105" s="170">
        <f>J299</f>
        <v>0</v>
      </c>
      <c r="K105" s="166"/>
      <c r="L105" s="171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7" customHeight="1">
      <c r="A107" s="31"/>
      <c r="B107" s="51"/>
      <c r="C107" s="52"/>
      <c r="D107" s="52"/>
      <c r="E107" s="52"/>
      <c r="F107" s="52"/>
      <c r="G107" s="52"/>
      <c r="H107" s="52"/>
      <c r="I107" s="149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7" customHeight="1">
      <c r="A111" s="31"/>
      <c r="B111" s="53"/>
      <c r="C111" s="54"/>
      <c r="D111" s="54"/>
      <c r="E111" s="54"/>
      <c r="F111" s="54"/>
      <c r="G111" s="54"/>
      <c r="H111" s="54"/>
      <c r="I111" s="152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5" customHeight="1">
      <c r="A112" s="31"/>
      <c r="B112" s="32"/>
      <c r="C112" s="20" t="s">
        <v>103</v>
      </c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7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15</v>
      </c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87" t="str">
        <f>E7</f>
        <v>Zdravotechnika</v>
      </c>
      <c r="F115" s="288"/>
      <c r="G115" s="288"/>
      <c r="H115" s="288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92</v>
      </c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58" t="str">
        <f>E9</f>
        <v>02 - Zdravotechnika+búracie práce pre bod III.</v>
      </c>
      <c r="F117" s="289"/>
      <c r="G117" s="289"/>
      <c r="H117" s="289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7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19</v>
      </c>
      <c r="D119" s="33"/>
      <c r="E119" s="33"/>
      <c r="F119" s="24" t="str">
        <f>F12</f>
        <v>Žiar nad Hronom</v>
      </c>
      <c r="G119" s="33"/>
      <c r="H119" s="33"/>
      <c r="I119" s="114" t="s">
        <v>21</v>
      </c>
      <c r="J119" s="63" t="str">
        <f>IF(J12="","",J12)</f>
        <v>4. 11. 2020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7" customHeight="1">
      <c r="A120" s="31"/>
      <c r="B120" s="32"/>
      <c r="C120" s="33"/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25.65" customHeight="1">
      <c r="A121" s="31"/>
      <c r="B121" s="32"/>
      <c r="C121" s="26" t="s">
        <v>23</v>
      </c>
      <c r="D121" s="33"/>
      <c r="E121" s="33"/>
      <c r="F121" s="24" t="str">
        <f>E15</f>
        <v>Technické služby Žiar nad Hronom</v>
      </c>
      <c r="G121" s="33"/>
      <c r="H121" s="33"/>
      <c r="I121" s="114" t="s">
        <v>29</v>
      </c>
      <c r="J121" s="29" t="str">
        <f>E21</f>
        <v>MAGIC DESIGN HENČ s.r.o.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15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114" t="s">
        <v>32</v>
      </c>
      <c r="J122" s="29" t="str">
        <f>E24</f>
        <v>Pilnik Vladimír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25" customHeight="1">
      <c r="A123" s="31"/>
      <c r="B123" s="32"/>
      <c r="C123" s="33"/>
      <c r="D123" s="33"/>
      <c r="E123" s="33"/>
      <c r="F123" s="33"/>
      <c r="G123" s="33"/>
      <c r="H123" s="33"/>
      <c r="I123" s="112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72"/>
      <c r="B124" s="173"/>
      <c r="C124" s="174" t="s">
        <v>104</v>
      </c>
      <c r="D124" s="175" t="s">
        <v>60</v>
      </c>
      <c r="E124" s="175" t="s">
        <v>56</v>
      </c>
      <c r="F124" s="175" t="s">
        <v>57</v>
      </c>
      <c r="G124" s="175" t="s">
        <v>105</v>
      </c>
      <c r="H124" s="175" t="s">
        <v>106</v>
      </c>
      <c r="I124" s="176" t="s">
        <v>107</v>
      </c>
      <c r="J124" s="177" t="s">
        <v>96</v>
      </c>
      <c r="K124" s="178" t="s">
        <v>108</v>
      </c>
      <c r="L124" s="179"/>
      <c r="M124" s="72" t="s">
        <v>1</v>
      </c>
      <c r="N124" s="73" t="s">
        <v>39</v>
      </c>
      <c r="O124" s="73" t="s">
        <v>109</v>
      </c>
      <c r="P124" s="73" t="s">
        <v>110</v>
      </c>
      <c r="Q124" s="73" t="s">
        <v>111</v>
      </c>
      <c r="R124" s="73" t="s">
        <v>112</v>
      </c>
      <c r="S124" s="73" t="s">
        <v>113</v>
      </c>
      <c r="T124" s="74" t="s">
        <v>114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1:65" s="2" customFormat="1" ht="22.75" customHeight="1">
      <c r="A125" s="31"/>
      <c r="B125" s="32"/>
      <c r="C125" s="79" t="s">
        <v>97</v>
      </c>
      <c r="D125" s="33"/>
      <c r="E125" s="33"/>
      <c r="F125" s="33"/>
      <c r="G125" s="33"/>
      <c r="H125" s="33"/>
      <c r="I125" s="112"/>
      <c r="J125" s="180">
        <f>BK125</f>
        <v>0</v>
      </c>
      <c r="K125" s="33"/>
      <c r="L125" s="36"/>
      <c r="M125" s="75"/>
      <c r="N125" s="181"/>
      <c r="O125" s="76"/>
      <c r="P125" s="182">
        <f>P126+P298</f>
        <v>0</v>
      </c>
      <c r="Q125" s="76"/>
      <c r="R125" s="182">
        <f>R126+R298</f>
        <v>0</v>
      </c>
      <c r="S125" s="76"/>
      <c r="T125" s="183">
        <f>T126+T298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74</v>
      </c>
      <c r="AU125" s="14" t="s">
        <v>98</v>
      </c>
      <c r="BK125" s="184">
        <f>BK126+BK298</f>
        <v>0</v>
      </c>
    </row>
    <row r="126" spans="1:65" s="12" customFormat="1" ht="25.9" customHeight="1">
      <c r="B126" s="185"/>
      <c r="C126" s="186"/>
      <c r="D126" s="187" t="s">
        <v>74</v>
      </c>
      <c r="E126" s="188" t="s">
        <v>115</v>
      </c>
      <c r="F126" s="188" t="s">
        <v>116</v>
      </c>
      <c r="G126" s="186"/>
      <c r="H126" s="186"/>
      <c r="I126" s="189"/>
      <c r="J126" s="190">
        <f>BK126</f>
        <v>0</v>
      </c>
      <c r="K126" s="186"/>
      <c r="L126" s="191"/>
      <c r="M126" s="192"/>
      <c r="N126" s="193"/>
      <c r="O126" s="193"/>
      <c r="P126" s="194">
        <f>P127+P148+P210+P286+P289+P295</f>
        <v>0</v>
      </c>
      <c r="Q126" s="193"/>
      <c r="R126" s="194">
        <f>R127+R148+R210+R286+R289+R295</f>
        <v>0</v>
      </c>
      <c r="S126" s="193"/>
      <c r="T126" s="195">
        <f>T127+T148+T210+T286+T289+T295</f>
        <v>0</v>
      </c>
      <c r="AR126" s="196" t="s">
        <v>117</v>
      </c>
      <c r="AT126" s="197" t="s">
        <v>74</v>
      </c>
      <c r="AU126" s="197" t="s">
        <v>75</v>
      </c>
      <c r="AY126" s="196" t="s">
        <v>118</v>
      </c>
      <c r="BK126" s="198">
        <f>BK127+BK148+BK210+BK286+BK289+BK295</f>
        <v>0</v>
      </c>
    </row>
    <row r="127" spans="1:65" s="12" customFormat="1" ht="22.75" customHeight="1">
      <c r="B127" s="185"/>
      <c r="C127" s="186"/>
      <c r="D127" s="187" t="s">
        <v>74</v>
      </c>
      <c r="E127" s="199" t="s">
        <v>119</v>
      </c>
      <c r="F127" s="199" t="s">
        <v>120</v>
      </c>
      <c r="G127" s="186"/>
      <c r="H127" s="186"/>
      <c r="I127" s="189"/>
      <c r="J127" s="200">
        <f>BK127</f>
        <v>0</v>
      </c>
      <c r="K127" s="186"/>
      <c r="L127" s="191"/>
      <c r="M127" s="192"/>
      <c r="N127" s="193"/>
      <c r="O127" s="193"/>
      <c r="P127" s="194">
        <f>SUM(P128:P147)</f>
        <v>0</v>
      </c>
      <c r="Q127" s="193"/>
      <c r="R127" s="194">
        <f>SUM(R128:R147)</f>
        <v>0</v>
      </c>
      <c r="S127" s="193"/>
      <c r="T127" s="195">
        <f>SUM(T128:T147)</f>
        <v>0</v>
      </c>
      <c r="AR127" s="196" t="s">
        <v>117</v>
      </c>
      <c r="AT127" s="197" t="s">
        <v>74</v>
      </c>
      <c r="AU127" s="197" t="s">
        <v>83</v>
      </c>
      <c r="AY127" s="196" t="s">
        <v>118</v>
      </c>
      <c r="BK127" s="198">
        <f>SUM(BK128:BK147)</f>
        <v>0</v>
      </c>
    </row>
    <row r="128" spans="1:65" s="2" customFormat="1" ht="21.75" customHeight="1">
      <c r="A128" s="31"/>
      <c r="B128" s="32"/>
      <c r="C128" s="201" t="s">
        <v>83</v>
      </c>
      <c r="D128" s="201" t="s">
        <v>121</v>
      </c>
      <c r="E128" s="202" t="s">
        <v>122</v>
      </c>
      <c r="F128" s="203" t="s">
        <v>265</v>
      </c>
      <c r="G128" s="204" t="s">
        <v>124</v>
      </c>
      <c r="H128" s="205">
        <v>6</v>
      </c>
      <c r="I128" s="206"/>
      <c r="J128" s="207">
        <f>ROUND(I128*H128,2)</f>
        <v>0</v>
      </c>
      <c r="K128" s="208"/>
      <c r="L128" s="36"/>
      <c r="M128" s="209" t="s">
        <v>1</v>
      </c>
      <c r="N128" s="210" t="s">
        <v>41</v>
      </c>
      <c r="O128" s="6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125</v>
      </c>
      <c r="AT128" s="213" t="s">
        <v>121</v>
      </c>
      <c r="AU128" s="213" t="s">
        <v>117</v>
      </c>
      <c r="AY128" s="14" t="s">
        <v>118</v>
      </c>
      <c r="BE128" s="214">
        <f>IF(N128="základná",J128,0)</f>
        <v>0</v>
      </c>
      <c r="BF128" s="214">
        <f>IF(N128="znížená",J128,0)</f>
        <v>0</v>
      </c>
      <c r="BG128" s="214">
        <f>IF(N128="zákl. prenesená",J128,0)</f>
        <v>0</v>
      </c>
      <c r="BH128" s="214">
        <f>IF(N128="zníž. prenesená",J128,0)</f>
        <v>0</v>
      </c>
      <c r="BI128" s="214">
        <f>IF(N128="nulová",J128,0)</f>
        <v>0</v>
      </c>
      <c r="BJ128" s="14" t="s">
        <v>117</v>
      </c>
      <c r="BK128" s="214">
        <f>ROUND(I128*H128,2)</f>
        <v>0</v>
      </c>
      <c r="BL128" s="14" t="s">
        <v>125</v>
      </c>
      <c r="BM128" s="213" t="s">
        <v>155</v>
      </c>
    </row>
    <row r="129" spans="1:65" s="2" customFormat="1" ht="36">
      <c r="A129" s="31"/>
      <c r="B129" s="32"/>
      <c r="C129" s="33"/>
      <c r="D129" s="215" t="s">
        <v>126</v>
      </c>
      <c r="E129" s="33"/>
      <c r="F129" s="216" t="s">
        <v>127</v>
      </c>
      <c r="G129" s="33"/>
      <c r="H129" s="33"/>
      <c r="I129" s="112"/>
      <c r="J129" s="33"/>
      <c r="K129" s="33"/>
      <c r="L129" s="36"/>
      <c r="M129" s="217"/>
      <c r="N129" s="218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126</v>
      </c>
      <c r="AU129" s="14" t="s">
        <v>117</v>
      </c>
    </row>
    <row r="130" spans="1:65" s="2" customFormat="1" ht="21.75" customHeight="1">
      <c r="A130" s="31"/>
      <c r="B130" s="32"/>
      <c r="C130" s="201" t="s">
        <v>117</v>
      </c>
      <c r="D130" s="201" t="s">
        <v>121</v>
      </c>
      <c r="E130" s="202" t="s">
        <v>128</v>
      </c>
      <c r="F130" s="203" t="s">
        <v>129</v>
      </c>
      <c r="G130" s="204" t="s">
        <v>130</v>
      </c>
      <c r="H130" s="205">
        <v>40</v>
      </c>
      <c r="I130" s="206"/>
      <c r="J130" s="207">
        <f>ROUND(I130*H130,2)</f>
        <v>0</v>
      </c>
      <c r="K130" s="208"/>
      <c r="L130" s="36"/>
      <c r="M130" s="209" t="s">
        <v>1</v>
      </c>
      <c r="N130" s="210" t="s">
        <v>41</v>
      </c>
      <c r="O130" s="68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125</v>
      </c>
      <c r="AT130" s="213" t="s">
        <v>121</v>
      </c>
      <c r="AU130" s="213" t="s">
        <v>117</v>
      </c>
      <c r="AY130" s="14" t="s">
        <v>118</v>
      </c>
      <c r="BE130" s="214">
        <f>IF(N130="základná",J130,0)</f>
        <v>0</v>
      </c>
      <c r="BF130" s="214">
        <f>IF(N130="znížená",J130,0)</f>
        <v>0</v>
      </c>
      <c r="BG130" s="214">
        <f>IF(N130="zákl. prenesená",J130,0)</f>
        <v>0</v>
      </c>
      <c r="BH130" s="214">
        <f>IF(N130="zníž. prenesená",J130,0)</f>
        <v>0</v>
      </c>
      <c r="BI130" s="214">
        <f>IF(N130="nulová",J130,0)</f>
        <v>0</v>
      </c>
      <c r="BJ130" s="14" t="s">
        <v>117</v>
      </c>
      <c r="BK130" s="214">
        <f>ROUND(I130*H130,2)</f>
        <v>0</v>
      </c>
      <c r="BL130" s="14" t="s">
        <v>125</v>
      </c>
      <c r="BM130" s="213" t="s">
        <v>163</v>
      </c>
    </row>
    <row r="131" spans="1:65" s="2" customFormat="1" ht="18">
      <c r="A131" s="31"/>
      <c r="B131" s="32"/>
      <c r="C131" s="33"/>
      <c r="D131" s="215" t="s">
        <v>126</v>
      </c>
      <c r="E131" s="33"/>
      <c r="F131" s="216" t="s">
        <v>266</v>
      </c>
      <c r="G131" s="33"/>
      <c r="H131" s="33"/>
      <c r="I131" s="112"/>
      <c r="J131" s="33"/>
      <c r="K131" s="33"/>
      <c r="L131" s="36"/>
      <c r="M131" s="217"/>
      <c r="N131" s="218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126</v>
      </c>
      <c r="AU131" s="14" t="s">
        <v>117</v>
      </c>
    </row>
    <row r="132" spans="1:65" s="2" customFormat="1" ht="21.75" customHeight="1">
      <c r="A132" s="31"/>
      <c r="B132" s="32"/>
      <c r="C132" s="201" t="s">
        <v>132</v>
      </c>
      <c r="D132" s="201" t="s">
        <v>121</v>
      </c>
      <c r="E132" s="202" t="s">
        <v>133</v>
      </c>
      <c r="F132" s="203" t="s">
        <v>134</v>
      </c>
      <c r="G132" s="204" t="s">
        <v>130</v>
      </c>
      <c r="H132" s="205">
        <v>80</v>
      </c>
      <c r="I132" s="206"/>
      <c r="J132" s="207">
        <f>ROUND(I132*H132,2)</f>
        <v>0</v>
      </c>
      <c r="K132" s="208"/>
      <c r="L132" s="36"/>
      <c r="M132" s="209" t="s">
        <v>1</v>
      </c>
      <c r="N132" s="210" t="s">
        <v>41</v>
      </c>
      <c r="O132" s="68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125</v>
      </c>
      <c r="AT132" s="213" t="s">
        <v>121</v>
      </c>
      <c r="AU132" s="213" t="s">
        <v>117</v>
      </c>
      <c r="AY132" s="14" t="s">
        <v>118</v>
      </c>
      <c r="BE132" s="214">
        <f>IF(N132="základná",J132,0)</f>
        <v>0</v>
      </c>
      <c r="BF132" s="214">
        <f>IF(N132="znížená",J132,0)</f>
        <v>0</v>
      </c>
      <c r="BG132" s="214">
        <f>IF(N132="zákl. prenesená",J132,0)</f>
        <v>0</v>
      </c>
      <c r="BH132" s="214">
        <f>IF(N132="zníž. prenesená",J132,0)</f>
        <v>0</v>
      </c>
      <c r="BI132" s="214">
        <f>IF(N132="nulová",J132,0)</f>
        <v>0</v>
      </c>
      <c r="BJ132" s="14" t="s">
        <v>117</v>
      </c>
      <c r="BK132" s="214">
        <f>ROUND(I132*H132,2)</f>
        <v>0</v>
      </c>
      <c r="BL132" s="14" t="s">
        <v>125</v>
      </c>
      <c r="BM132" s="213" t="s">
        <v>135</v>
      </c>
    </row>
    <row r="133" spans="1:65" s="2" customFormat="1" ht="18">
      <c r="A133" s="31"/>
      <c r="B133" s="32"/>
      <c r="C133" s="33"/>
      <c r="D133" s="215" t="s">
        <v>126</v>
      </c>
      <c r="E133" s="33"/>
      <c r="F133" s="216" t="s">
        <v>267</v>
      </c>
      <c r="G133" s="33"/>
      <c r="H133" s="33"/>
      <c r="I133" s="112"/>
      <c r="J133" s="33"/>
      <c r="K133" s="33"/>
      <c r="L133" s="36"/>
      <c r="M133" s="217"/>
      <c r="N133" s="21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126</v>
      </c>
      <c r="AU133" s="14" t="s">
        <v>117</v>
      </c>
    </row>
    <row r="134" spans="1:65" s="2" customFormat="1" ht="21.75" customHeight="1">
      <c r="A134" s="31"/>
      <c r="B134" s="32"/>
      <c r="C134" s="201" t="s">
        <v>131</v>
      </c>
      <c r="D134" s="201" t="s">
        <v>121</v>
      </c>
      <c r="E134" s="202" t="s">
        <v>268</v>
      </c>
      <c r="F134" s="203" t="s">
        <v>269</v>
      </c>
      <c r="G134" s="204" t="s">
        <v>130</v>
      </c>
      <c r="H134" s="205">
        <v>6</v>
      </c>
      <c r="I134" s="206"/>
      <c r="J134" s="207">
        <f>ROUND(I134*H134,2)</f>
        <v>0</v>
      </c>
      <c r="K134" s="208"/>
      <c r="L134" s="36"/>
      <c r="M134" s="209" t="s">
        <v>1</v>
      </c>
      <c r="N134" s="210" t="s">
        <v>41</v>
      </c>
      <c r="O134" s="68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125</v>
      </c>
      <c r="AT134" s="213" t="s">
        <v>121</v>
      </c>
      <c r="AU134" s="213" t="s">
        <v>117</v>
      </c>
      <c r="AY134" s="14" t="s">
        <v>118</v>
      </c>
      <c r="BE134" s="214">
        <f>IF(N134="základná",J134,0)</f>
        <v>0</v>
      </c>
      <c r="BF134" s="214">
        <f>IF(N134="znížená",J134,0)</f>
        <v>0</v>
      </c>
      <c r="BG134" s="214">
        <f>IF(N134="zákl. prenesená",J134,0)</f>
        <v>0</v>
      </c>
      <c r="BH134" s="214">
        <f>IF(N134="zníž. prenesená",J134,0)</f>
        <v>0</v>
      </c>
      <c r="BI134" s="214">
        <f>IF(N134="nulová",J134,0)</f>
        <v>0</v>
      </c>
      <c r="BJ134" s="14" t="s">
        <v>117</v>
      </c>
      <c r="BK134" s="214">
        <f>ROUND(I134*H134,2)</f>
        <v>0</v>
      </c>
      <c r="BL134" s="14" t="s">
        <v>125</v>
      </c>
      <c r="BM134" s="213" t="s">
        <v>162</v>
      </c>
    </row>
    <row r="135" spans="1:65" s="2" customFormat="1" ht="18">
      <c r="A135" s="31"/>
      <c r="B135" s="32"/>
      <c r="C135" s="33"/>
      <c r="D135" s="215" t="s">
        <v>126</v>
      </c>
      <c r="E135" s="33"/>
      <c r="F135" s="216" t="s">
        <v>270</v>
      </c>
      <c r="G135" s="33"/>
      <c r="H135" s="33"/>
      <c r="I135" s="112"/>
      <c r="J135" s="33"/>
      <c r="K135" s="33"/>
      <c r="L135" s="36"/>
      <c r="M135" s="217"/>
      <c r="N135" s="21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126</v>
      </c>
      <c r="AU135" s="14" t="s">
        <v>117</v>
      </c>
    </row>
    <row r="136" spans="1:65" s="2" customFormat="1" ht="21.75" customHeight="1">
      <c r="A136" s="31"/>
      <c r="B136" s="32"/>
      <c r="C136" s="201" t="s">
        <v>140</v>
      </c>
      <c r="D136" s="201" t="s">
        <v>121</v>
      </c>
      <c r="E136" s="202" t="s">
        <v>271</v>
      </c>
      <c r="F136" s="203" t="s">
        <v>272</v>
      </c>
      <c r="G136" s="204" t="s">
        <v>130</v>
      </c>
      <c r="H136" s="205">
        <v>24</v>
      </c>
      <c r="I136" s="206"/>
      <c r="J136" s="207">
        <f>ROUND(I136*H136,2)</f>
        <v>0</v>
      </c>
      <c r="K136" s="208"/>
      <c r="L136" s="36"/>
      <c r="M136" s="209" t="s">
        <v>1</v>
      </c>
      <c r="N136" s="210" t="s">
        <v>41</v>
      </c>
      <c r="O136" s="6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125</v>
      </c>
      <c r="AT136" s="213" t="s">
        <v>121</v>
      </c>
      <c r="AU136" s="213" t="s">
        <v>117</v>
      </c>
      <c r="AY136" s="14" t="s">
        <v>118</v>
      </c>
      <c r="BE136" s="214">
        <f>IF(N136="základná",J136,0)</f>
        <v>0</v>
      </c>
      <c r="BF136" s="214">
        <f>IF(N136="znížená",J136,0)</f>
        <v>0</v>
      </c>
      <c r="BG136" s="214">
        <f>IF(N136="zákl. prenesená",J136,0)</f>
        <v>0</v>
      </c>
      <c r="BH136" s="214">
        <f>IF(N136="zníž. prenesená",J136,0)</f>
        <v>0</v>
      </c>
      <c r="BI136" s="214">
        <f>IF(N136="nulová",J136,0)</f>
        <v>0</v>
      </c>
      <c r="BJ136" s="14" t="s">
        <v>117</v>
      </c>
      <c r="BK136" s="214">
        <f>ROUND(I136*H136,2)</f>
        <v>0</v>
      </c>
      <c r="BL136" s="14" t="s">
        <v>125</v>
      </c>
      <c r="BM136" s="213" t="s">
        <v>125</v>
      </c>
    </row>
    <row r="137" spans="1:65" s="2" customFormat="1" ht="27">
      <c r="A137" s="31"/>
      <c r="B137" s="32"/>
      <c r="C137" s="33"/>
      <c r="D137" s="215" t="s">
        <v>126</v>
      </c>
      <c r="E137" s="33"/>
      <c r="F137" s="216" t="s">
        <v>273</v>
      </c>
      <c r="G137" s="33"/>
      <c r="H137" s="33"/>
      <c r="I137" s="112"/>
      <c r="J137" s="33"/>
      <c r="K137" s="33"/>
      <c r="L137" s="36"/>
      <c r="M137" s="217"/>
      <c r="N137" s="218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126</v>
      </c>
      <c r="AU137" s="14" t="s">
        <v>117</v>
      </c>
    </row>
    <row r="138" spans="1:65" s="2" customFormat="1" ht="16.5" customHeight="1">
      <c r="A138" s="31"/>
      <c r="B138" s="32"/>
      <c r="C138" s="219" t="s">
        <v>147</v>
      </c>
      <c r="D138" s="219" t="s">
        <v>141</v>
      </c>
      <c r="E138" s="220" t="s">
        <v>274</v>
      </c>
      <c r="F138" s="221" t="s">
        <v>275</v>
      </c>
      <c r="G138" s="222" t="s">
        <v>124</v>
      </c>
      <c r="H138" s="223">
        <v>16</v>
      </c>
      <c r="I138" s="224"/>
      <c r="J138" s="225">
        <f t="shared" ref="J138:J143" si="0">ROUND(I138*H138,2)</f>
        <v>0</v>
      </c>
      <c r="K138" s="226"/>
      <c r="L138" s="227"/>
      <c r="M138" s="228" t="s">
        <v>1</v>
      </c>
      <c r="N138" s="229" t="s">
        <v>41</v>
      </c>
      <c r="O138" s="68"/>
      <c r="P138" s="211">
        <f t="shared" ref="P138:P143" si="1">O138*H138</f>
        <v>0</v>
      </c>
      <c r="Q138" s="211">
        <v>0</v>
      </c>
      <c r="R138" s="211">
        <f t="shared" ref="R138:R143" si="2">Q138*H138</f>
        <v>0</v>
      </c>
      <c r="S138" s="211">
        <v>0</v>
      </c>
      <c r="T138" s="212">
        <f t="shared" ref="T138:T143" si="3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144</v>
      </c>
      <c r="AT138" s="213" t="s">
        <v>141</v>
      </c>
      <c r="AU138" s="213" t="s">
        <v>117</v>
      </c>
      <c r="AY138" s="14" t="s">
        <v>118</v>
      </c>
      <c r="BE138" s="214">
        <f t="shared" ref="BE138:BE143" si="4">IF(N138="základná",J138,0)</f>
        <v>0</v>
      </c>
      <c r="BF138" s="214">
        <f t="shared" ref="BF138:BF143" si="5">IF(N138="znížená",J138,0)</f>
        <v>0</v>
      </c>
      <c r="BG138" s="214">
        <f t="shared" ref="BG138:BG143" si="6">IF(N138="zákl. prenesená",J138,0)</f>
        <v>0</v>
      </c>
      <c r="BH138" s="214">
        <f t="shared" ref="BH138:BH143" si="7">IF(N138="zníž. prenesená",J138,0)</f>
        <v>0</v>
      </c>
      <c r="BI138" s="214">
        <f t="shared" ref="BI138:BI143" si="8">IF(N138="nulová",J138,0)</f>
        <v>0</v>
      </c>
      <c r="BJ138" s="14" t="s">
        <v>117</v>
      </c>
      <c r="BK138" s="214">
        <f t="shared" ref="BK138:BK143" si="9">ROUND(I138*H138,2)</f>
        <v>0</v>
      </c>
      <c r="BL138" s="14" t="s">
        <v>125</v>
      </c>
      <c r="BM138" s="213" t="s">
        <v>176</v>
      </c>
    </row>
    <row r="139" spans="1:65" s="2" customFormat="1" ht="16.5" customHeight="1">
      <c r="A139" s="31"/>
      <c r="B139" s="32"/>
      <c r="C139" s="201" t="s">
        <v>151</v>
      </c>
      <c r="D139" s="201" t="s">
        <v>121</v>
      </c>
      <c r="E139" s="202" t="s">
        <v>170</v>
      </c>
      <c r="F139" s="203" t="s">
        <v>276</v>
      </c>
      <c r="G139" s="204" t="s">
        <v>124</v>
      </c>
      <c r="H139" s="205">
        <v>14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125</v>
      </c>
      <c r="AT139" s="213" t="s">
        <v>121</v>
      </c>
      <c r="AU139" s="213" t="s">
        <v>117</v>
      </c>
      <c r="AY139" s="14" t="s">
        <v>118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117</v>
      </c>
      <c r="BK139" s="214">
        <f t="shared" si="9"/>
        <v>0</v>
      </c>
      <c r="BL139" s="14" t="s">
        <v>125</v>
      </c>
      <c r="BM139" s="213" t="s">
        <v>166</v>
      </c>
    </row>
    <row r="140" spans="1:65" s="2" customFormat="1" ht="16.5" customHeight="1">
      <c r="A140" s="31"/>
      <c r="B140" s="32"/>
      <c r="C140" s="219" t="s">
        <v>155</v>
      </c>
      <c r="D140" s="219" t="s">
        <v>141</v>
      </c>
      <c r="E140" s="220" t="s">
        <v>174</v>
      </c>
      <c r="F140" s="221" t="s">
        <v>175</v>
      </c>
      <c r="G140" s="222" t="s">
        <v>124</v>
      </c>
      <c r="H140" s="223">
        <v>12</v>
      </c>
      <c r="I140" s="224"/>
      <c r="J140" s="225">
        <f t="shared" si="0"/>
        <v>0</v>
      </c>
      <c r="K140" s="226"/>
      <c r="L140" s="227"/>
      <c r="M140" s="228" t="s">
        <v>1</v>
      </c>
      <c r="N140" s="229" t="s">
        <v>41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144</v>
      </c>
      <c r="AT140" s="213" t="s">
        <v>141</v>
      </c>
      <c r="AU140" s="213" t="s">
        <v>117</v>
      </c>
      <c r="AY140" s="14" t="s">
        <v>118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117</v>
      </c>
      <c r="BK140" s="214">
        <f t="shared" si="9"/>
        <v>0</v>
      </c>
      <c r="BL140" s="14" t="s">
        <v>125</v>
      </c>
      <c r="BM140" s="213" t="s">
        <v>7</v>
      </c>
    </row>
    <row r="141" spans="1:65" s="2" customFormat="1" ht="16.5" customHeight="1">
      <c r="A141" s="31"/>
      <c r="B141" s="32"/>
      <c r="C141" s="201" t="s">
        <v>159</v>
      </c>
      <c r="D141" s="201" t="s">
        <v>121</v>
      </c>
      <c r="E141" s="202" t="s">
        <v>177</v>
      </c>
      <c r="F141" s="203" t="s">
        <v>277</v>
      </c>
      <c r="G141" s="204" t="s">
        <v>124</v>
      </c>
      <c r="H141" s="205">
        <v>4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125</v>
      </c>
      <c r="AT141" s="213" t="s">
        <v>121</v>
      </c>
      <c r="AU141" s="213" t="s">
        <v>117</v>
      </c>
      <c r="AY141" s="14" t="s">
        <v>118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117</v>
      </c>
      <c r="BK141" s="214">
        <f t="shared" si="9"/>
        <v>0</v>
      </c>
      <c r="BL141" s="14" t="s">
        <v>125</v>
      </c>
      <c r="BM141" s="213" t="s">
        <v>172</v>
      </c>
    </row>
    <row r="142" spans="1:65" s="2" customFormat="1" ht="16.5" customHeight="1">
      <c r="A142" s="31"/>
      <c r="B142" s="32"/>
      <c r="C142" s="219" t="s">
        <v>163</v>
      </c>
      <c r="D142" s="219" t="s">
        <v>141</v>
      </c>
      <c r="E142" s="220" t="s">
        <v>181</v>
      </c>
      <c r="F142" s="221" t="s">
        <v>182</v>
      </c>
      <c r="G142" s="222" t="s">
        <v>124</v>
      </c>
      <c r="H142" s="223">
        <v>5</v>
      </c>
      <c r="I142" s="224"/>
      <c r="J142" s="225">
        <f t="shared" si="0"/>
        <v>0</v>
      </c>
      <c r="K142" s="226"/>
      <c r="L142" s="227"/>
      <c r="M142" s="228" t="s">
        <v>1</v>
      </c>
      <c r="N142" s="229" t="s">
        <v>41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144</v>
      </c>
      <c r="AT142" s="213" t="s">
        <v>141</v>
      </c>
      <c r="AU142" s="213" t="s">
        <v>117</v>
      </c>
      <c r="AY142" s="14" t="s">
        <v>118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117</v>
      </c>
      <c r="BK142" s="214">
        <f t="shared" si="9"/>
        <v>0</v>
      </c>
      <c r="BL142" s="14" t="s">
        <v>125</v>
      </c>
      <c r="BM142" s="213" t="s">
        <v>158</v>
      </c>
    </row>
    <row r="143" spans="1:65" s="2" customFormat="1" ht="16.5" customHeight="1">
      <c r="A143" s="31"/>
      <c r="B143" s="32"/>
      <c r="C143" s="201" t="s">
        <v>167</v>
      </c>
      <c r="D143" s="201" t="s">
        <v>121</v>
      </c>
      <c r="E143" s="202" t="s">
        <v>211</v>
      </c>
      <c r="F143" s="203" t="s">
        <v>212</v>
      </c>
      <c r="G143" s="204" t="s">
        <v>130</v>
      </c>
      <c r="H143" s="205">
        <v>160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125</v>
      </c>
      <c r="AT143" s="213" t="s">
        <v>121</v>
      </c>
      <c r="AU143" s="213" t="s">
        <v>117</v>
      </c>
      <c r="AY143" s="14" t="s">
        <v>118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117</v>
      </c>
      <c r="BK143" s="214">
        <f t="shared" si="9"/>
        <v>0</v>
      </c>
      <c r="BL143" s="14" t="s">
        <v>125</v>
      </c>
      <c r="BM143" s="213" t="s">
        <v>179</v>
      </c>
    </row>
    <row r="144" spans="1:65" s="2" customFormat="1" ht="18">
      <c r="A144" s="31"/>
      <c r="B144" s="32"/>
      <c r="C144" s="33"/>
      <c r="D144" s="215" t="s">
        <v>126</v>
      </c>
      <c r="E144" s="33"/>
      <c r="F144" s="216" t="s">
        <v>278</v>
      </c>
      <c r="G144" s="33"/>
      <c r="H144" s="33"/>
      <c r="I144" s="112"/>
      <c r="J144" s="33"/>
      <c r="K144" s="33"/>
      <c r="L144" s="36"/>
      <c r="M144" s="217"/>
      <c r="N144" s="218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126</v>
      </c>
      <c r="AU144" s="14" t="s">
        <v>117</v>
      </c>
    </row>
    <row r="145" spans="1:65" s="2" customFormat="1" ht="16.5" customHeight="1">
      <c r="A145" s="31"/>
      <c r="B145" s="32"/>
      <c r="C145" s="201" t="s">
        <v>135</v>
      </c>
      <c r="D145" s="201" t="s">
        <v>121</v>
      </c>
      <c r="E145" s="202" t="s">
        <v>223</v>
      </c>
      <c r="F145" s="203" t="s">
        <v>279</v>
      </c>
      <c r="G145" s="204" t="s">
        <v>220</v>
      </c>
      <c r="H145" s="205">
        <v>1</v>
      </c>
      <c r="I145" s="206"/>
      <c r="J145" s="207">
        <f>ROUND(I145*H145,2)</f>
        <v>0</v>
      </c>
      <c r="K145" s="208"/>
      <c r="L145" s="36"/>
      <c r="M145" s="209" t="s">
        <v>1</v>
      </c>
      <c r="N145" s="210" t="s">
        <v>41</v>
      </c>
      <c r="O145" s="68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125</v>
      </c>
      <c r="AT145" s="213" t="s">
        <v>121</v>
      </c>
      <c r="AU145" s="213" t="s">
        <v>117</v>
      </c>
      <c r="AY145" s="14" t="s">
        <v>118</v>
      </c>
      <c r="BE145" s="214">
        <f>IF(N145="základná",J145,0)</f>
        <v>0</v>
      </c>
      <c r="BF145" s="214">
        <f>IF(N145="znížená",J145,0)</f>
        <v>0</v>
      </c>
      <c r="BG145" s="214">
        <f>IF(N145="zákl. prenesená",J145,0)</f>
        <v>0</v>
      </c>
      <c r="BH145" s="214">
        <f>IF(N145="zníž. prenesená",J145,0)</f>
        <v>0</v>
      </c>
      <c r="BI145" s="214">
        <f>IF(N145="nulová",J145,0)</f>
        <v>0</v>
      </c>
      <c r="BJ145" s="14" t="s">
        <v>117</v>
      </c>
      <c r="BK145" s="214">
        <f>ROUND(I145*H145,2)</f>
        <v>0</v>
      </c>
      <c r="BL145" s="14" t="s">
        <v>125</v>
      </c>
      <c r="BM145" s="213" t="s">
        <v>185</v>
      </c>
    </row>
    <row r="146" spans="1:65" s="2" customFormat="1" ht="21.75" customHeight="1">
      <c r="A146" s="31"/>
      <c r="B146" s="32"/>
      <c r="C146" s="219" t="s">
        <v>173</v>
      </c>
      <c r="D146" s="219" t="s">
        <v>141</v>
      </c>
      <c r="E146" s="220" t="s">
        <v>218</v>
      </c>
      <c r="F146" s="221" t="s">
        <v>219</v>
      </c>
      <c r="G146" s="222" t="s">
        <v>280</v>
      </c>
      <c r="H146" s="223">
        <v>1</v>
      </c>
      <c r="I146" s="224"/>
      <c r="J146" s="225">
        <f>ROUND(I146*H146,2)</f>
        <v>0</v>
      </c>
      <c r="K146" s="226"/>
      <c r="L146" s="227"/>
      <c r="M146" s="228" t="s">
        <v>1</v>
      </c>
      <c r="N146" s="229" t="s">
        <v>41</v>
      </c>
      <c r="O146" s="68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144</v>
      </c>
      <c r="AT146" s="213" t="s">
        <v>141</v>
      </c>
      <c r="AU146" s="213" t="s">
        <v>117</v>
      </c>
      <c r="AY146" s="14" t="s">
        <v>118</v>
      </c>
      <c r="BE146" s="214">
        <f>IF(N146="základná",J146,0)</f>
        <v>0</v>
      </c>
      <c r="BF146" s="214">
        <f>IF(N146="znížená",J146,0)</f>
        <v>0</v>
      </c>
      <c r="BG146" s="214">
        <f>IF(N146="zákl. prenesená",J146,0)</f>
        <v>0</v>
      </c>
      <c r="BH146" s="214">
        <f>IF(N146="zníž. prenesená",J146,0)</f>
        <v>0</v>
      </c>
      <c r="BI146" s="214">
        <f>IF(N146="nulová",J146,0)</f>
        <v>0</v>
      </c>
      <c r="BJ146" s="14" t="s">
        <v>117</v>
      </c>
      <c r="BK146" s="214">
        <f>ROUND(I146*H146,2)</f>
        <v>0</v>
      </c>
      <c r="BL146" s="14" t="s">
        <v>125</v>
      </c>
      <c r="BM146" s="213" t="s">
        <v>144</v>
      </c>
    </row>
    <row r="147" spans="1:65" s="2" customFormat="1" ht="21.75" customHeight="1">
      <c r="A147" s="31"/>
      <c r="B147" s="32"/>
      <c r="C147" s="201" t="s">
        <v>162</v>
      </c>
      <c r="D147" s="201" t="s">
        <v>121</v>
      </c>
      <c r="E147" s="202" t="s">
        <v>227</v>
      </c>
      <c r="F147" s="203" t="s">
        <v>228</v>
      </c>
      <c r="G147" s="204" t="s">
        <v>229</v>
      </c>
      <c r="H147" s="230"/>
      <c r="I147" s="206"/>
      <c r="J147" s="207">
        <f>ROUND(I147*H147,2)</f>
        <v>0</v>
      </c>
      <c r="K147" s="208"/>
      <c r="L147" s="36"/>
      <c r="M147" s="209" t="s">
        <v>1</v>
      </c>
      <c r="N147" s="210" t="s">
        <v>41</v>
      </c>
      <c r="O147" s="6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125</v>
      </c>
      <c r="AT147" s="213" t="s">
        <v>121</v>
      </c>
      <c r="AU147" s="213" t="s">
        <v>117</v>
      </c>
      <c r="AY147" s="14" t="s">
        <v>118</v>
      </c>
      <c r="BE147" s="214">
        <f>IF(N147="základná",J147,0)</f>
        <v>0</v>
      </c>
      <c r="BF147" s="214">
        <f>IF(N147="znížená",J147,0)</f>
        <v>0</v>
      </c>
      <c r="BG147" s="214">
        <f>IF(N147="zákl. prenesená",J147,0)</f>
        <v>0</v>
      </c>
      <c r="BH147" s="214">
        <f>IF(N147="zníž. prenesená",J147,0)</f>
        <v>0</v>
      </c>
      <c r="BI147" s="214">
        <f>IF(N147="nulová",J147,0)</f>
        <v>0</v>
      </c>
      <c r="BJ147" s="14" t="s">
        <v>117</v>
      </c>
      <c r="BK147" s="214">
        <f>ROUND(I147*H147,2)</f>
        <v>0</v>
      </c>
      <c r="BL147" s="14" t="s">
        <v>125</v>
      </c>
      <c r="BM147" s="213" t="s">
        <v>196</v>
      </c>
    </row>
    <row r="148" spans="1:65" s="12" customFormat="1" ht="22.75" customHeight="1">
      <c r="B148" s="185"/>
      <c r="C148" s="186"/>
      <c r="D148" s="187" t="s">
        <v>74</v>
      </c>
      <c r="E148" s="199" t="s">
        <v>281</v>
      </c>
      <c r="F148" s="199" t="s">
        <v>282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SUM(P149:P209)</f>
        <v>0</v>
      </c>
      <c r="Q148" s="193"/>
      <c r="R148" s="194">
        <f>SUM(R149:R209)</f>
        <v>0</v>
      </c>
      <c r="S148" s="193"/>
      <c r="T148" s="195">
        <f>SUM(T149:T209)</f>
        <v>0</v>
      </c>
      <c r="AR148" s="196" t="s">
        <v>117</v>
      </c>
      <c r="AT148" s="197" t="s">
        <v>74</v>
      </c>
      <c r="AU148" s="197" t="s">
        <v>83</v>
      </c>
      <c r="AY148" s="196" t="s">
        <v>118</v>
      </c>
      <c r="BK148" s="198">
        <f>SUM(BK149:BK209)</f>
        <v>0</v>
      </c>
    </row>
    <row r="149" spans="1:65" s="2" customFormat="1" ht="16.5" customHeight="1">
      <c r="A149" s="31"/>
      <c r="B149" s="32"/>
      <c r="C149" s="201" t="s">
        <v>180</v>
      </c>
      <c r="D149" s="201" t="s">
        <v>121</v>
      </c>
      <c r="E149" s="202" t="s">
        <v>283</v>
      </c>
      <c r="F149" s="203" t="s">
        <v>284</v>
      </c>
      <c r="G149" s="204" t="s">
        <v>124</v>
      </c>
      <c r="H149" s="205">
        <v>6</v>
      </c>
      <c r="I149" s="206"/>
      <c r="J149" s="207">
        <f>ROUND(I149*H149,2)</f>
        <v>0</v>
      </c>
      <c r="K149" s="208"/>
      <c r="L149" s="36"/>
      <c r="M149" s="209" t="s">
        <v>1</v>
      </c>
      <c r="N149" s="210" t="s">
        <v>41</v>
      </c>
      <c r="O149" s="6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125</v>
      </c>
      <c r="AT149" s="213" t="s">
        <v>121</v>
      </c>
      <c r="AU149" s="213" t="s">
        <v>117</v>
      </c>
      <c r="AY149" s="14" t="s">
        <v>118</v>
      </c>
      <c r="BE149" s="214">
        <f>IF(N149="základná",J149,0)</f>
        <v>0</v>
      </c>
      <c r="BF149" s="214">
        <f>IF(N149="znížená",J149,0)</f>
        <v>0</v>
      </c>
      <c r="BG149" s="214">
        <f>IF(N149="zákl. prenesená",J149,0)</f>
        <v>0</v>
      </c>
      <c r="BH149" s="214">
        <f>IF(N149="zníž. prenesená",J149,0)</f>
        <v>0</v>
      </c>
      <c r="BI149" s="214">
        <f>IF(N149="nulová",J149,0)</f>
        <v>0</v>
      </c>
      <c r="BJ149" s="14" t="s">
        <v>117</v>
      </c>
      <c r="BK149" s="214">
        <f>ROUND(I149*H149,2)</f>
        <v>0</v>
      </c>
      <c r="BL149" s="14" t="s">
        <v>125</v>
      </c>
      <c r="BM149" s="213" t="s">
        <v>208</v>
      </c>
    </row>
    <row r="150" spans="1:65" s="2" customFormat="1" ht="16.5" customHeight="1">
      <c r="A150" s="31"/>
      <c r="B150" s="32"/>
      <c r="C150" s="219" t="s">
        <v>125</v>
      </c>
      <c r="D150" s="219" t="s">
        <v>141</v>
      </c>
      <c r="E150" s="220" t="s">
        <v>285</v>
      </c>
      <c r="F150" s="221" t="s">
        <v>286</v>
      </c>
      <c r="G150" s="222" t="s">
        <v>124</v>
      </c>
      <c r="H150" s="223">
        <v>4</v>
      </c>
      <c r="I150" s="224"/>
      <c r="J150" s="225">
        <f>ROUND(I150*H150,2)</f>
        <v>0</v>
      </c>
      <c r="K150" s="226"/>
      <c r="L150" s="227"/>
      <c r="M150" s="228" t="s">
        <v>1</v>
      </c>
      <c r="N150" s="229" t="s">
        <v>41</v>
      </c>
      <c r="O150" s="68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144</v>
      </c>
      <c r="AT150" s="213" t="s">
        <v>141</v>
      </c>
      <c r="AU150" s="213" t="s">
        <v>117</v>
      </c>
      <c r="AY150" s="14" t="s">
        <v>118</v>
      </c>
      <c r="BE150" s="214">
        <f>IF(N150="základná",J150,0)</f>
        <v>0</v>
      </c>
      <c r="BF150" s="214">
        <f>IF(N150="znížená",J150,0)</f>
        <v>0</v>
      </c>
      <c r="BG150" s="214">
        <f>IF(N150="zákl. prenesená",J150,0)</f>
        <v>0</v>
      </c>
      <c r="BH150" s="214">
        <f>IF(N150="zníž. prenesená",J150,0)</f>
        <v>0</v>
      </c>
      <c r="BI150" s="214">
        <f>IF(N150="nulová",J150,0)</f>
        <v>0</v>
      </c>
      <c r="BJ150" s="14" t="s">
        <v>117</v>
      </c>
      <c r="BK150" s="214">
        <f>ROUND(I150*H150,2)</f>
        <v>0</v>
      </c>
      <c r="BL150" s="14" t="s">
        <v>125</v>
      </c>
      <c r="BM150" s="213" t="s">
        <v>287</v>
      </c>
    </row>
    <row r="151" spans="1:65" s="2" customFormat="1" ht="27">
      <c r="A151" s="31"/>
      <c r="B151" s="32"/>
      <c r="C151" s="33"/>
      <c r="D151" s="215" t="s">
        <v>126</v>
      </c>
      <c r="E151" s="33"/>
      <c r="F151" s="216" t="s">
        <v>288</v>
      </c>
      <c r="G151" s="33"/>
      <c r="H151" s="33"/>
      <c r="I151" s="112"/>
      <c r="J151" s="33"/>
      <c r="K151" s="33"/>
      <c r="L151" s="36"/>
      <c r="M151" s="217"/>
      <c r="N151" s="21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126</v>
      </c>
      <c r="AU151" s="14" t="s">
        <v>117</v>
      </c>
    </row>
    <row r="152" spans="1:65" s="2" customFormat="1" ht="21.75" customHeight="1">
      <c r="A152" s="31"/>
      <c r="B152" s="32"/>
      <c r="C152" s="219" t="s">
        <v>186</v>
      </c>
      <c r="D152" s="219" t="s">
        <v>141</v>
      </c>
      <c r="E152" s="220" t="s">
        <v>289</v>
      </c>
      <c r="F152" s="221" t="s">
        <v>290</v>
      </c>
      <c r="G152" s="222" t="s">
        <v>124</v>
      </c>
      <c r="H152" s="223">
        <v>2</v>
      </c>
      <c r="I152" s="224"/>
      <c r="J152" s="225">
        <f>ROUND(I152*H152,2)</f>
        <v>0</v>
      </c>
      <c r="K152" s="226"/>
      <c r="L152" s="227"/>
      <c r="M152" s="228" t="s">
        <v>1</v>
      </c>
      <c r="N152" s="229" t="s">
        <v>41</v>
      </c>
      <c r="O152" s="68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144</v>
      </c>
      <c r="AT152" s="213" t="s">
        <v>141</v>
      </c>
      <c r="AU152" s="213" t="s">
        <v>117</v>
      </c>
      <c r="AY152" s="14" t="s">
        <v>118</v>
      </c>
      <c r="BE152" s="214">
        <f>IF(N152="základná",J152,0)</f>
        <v>0</v>
      </c>
      <c r="BF152" s="214">
        <f>IF(N152="znížená",J152,0)</f>
        <v>0</v>
      </c>
      <c r="BG152" s="214">
        <f>IF(N152="zákl. prenesená",J152,0)</f>
        <v>0</v>
      </c>
      <c r="BH152" s="214">
        <f>IF(N152="zníž. prenesená",J152,0)</f>
        <v>0</v>
      </c>
      <c r="BI152" s="214">
        <f>IF(N152="nulová",J152,0)</f>
        <v>0</v>
      </c>
      <c r="BJ152" s="14" t="s">
        <v>117</v>
      </c>
      <c r="BK152" s="214">
        <f>ROUND(I152*H152,2)</f>
        <v>0</v>
      </c>
      <c r="BL152" s="14" t="s">
        <v>125</v>
      </c>
      <c r="BM152" s="213" t="s">
        <v>291</v>
      </c>
    </row>
    <row r="153" spans="1:65" s="2" customFormat="1" ht="21.75" customHeight="1">
      <c r="A153" s="31"/>
      <c r="B153" s="32"/>
      <c r="C153" s="201" t="s">
        <v>176</v>
      </c>
      <c r="D153" s="201" t="s">
        <v>121</v>
      </c>
      <c r="E153" s="202" t="s">
        <v>292</v>
      </c>
      <c r="F153" s="203" t="s">
        <v>293</v>
      </c>
      <c r="G153" s="204" t="s">
        <v>130</v>
      </c>
      <c r="H153" s="205">
        <v>200</v>
      </c>
      <c r="I153" s="206"/>
      <c r="J153" s="207">
        <f>ROUND(I153*H153,2)</f>
        <v>0</v>
      </c>
      <c r="K153" s="208"/>
      <c r="L153" s="36"/>
      <c r="M153" s="209" t="s">
        <v>1</v>
      </c>
      <c r="N153" s="210" t="s">
        <v>41</v>
      </c>
      <c r="O153" s="68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125</v>
      </c>
      <c r="AT153" s="213" t="s">
        <v>121</v>
      </c>
      <c r="AU153" s="213" t="s">
        <v>117</v>
      </c>
      <c r="AY153" s="14" t="s">
        <v>118</v>
      </c>
      <c r="BE153" s="214">
        <f>IF(N153="základná",J153,0)</f>
        <v>0</v>
      </c>
      <c r="BF153" s="214">
        <f>IF(N153="znížená",J153,0)</f>
        <v>0</v>
      </c>
      <c r="BG153" s="214">
        <f>IF(N153="zákl. prenesená",J153,0)</f>
        <v>0</v>
      </c>
      <c r="BH153" s="214">
        <f>IF(N153="zníž. prenesená",J153,0)</f>
        <v>0</v>
      </c>
      <c r="BI153" s="214">
        <f>IF(N153="nulová",J153,0)</f>
        <v>0</v>
      </c>
      <c r="BJ153" s="14" t="s">
        <v>117</v>
      </c>
      <c r="BK153" s="214">
        <f>ROUND(I153*H153,2)</f>
        <v>0</v>
      </c>
      <c r="BL153" s="14" t="s">
        <v>125</v>
      </c>
      <c r="BM153" s="213" t="s">
        <v>213</v>
      </c>
    </row>
    <row r="154" spans="1:65" s="2" customFormat="1" ht="27">
      <c r="A154" s="31"/>
      <c r="B154" s="32"/>
      <c r="C154" s="33"/>
      <c r="D154" s="215" t="s">
        <v>126</v>
      </c>
      <c r="E154" s="33"/>
      <c r="F154" s="216" t="s">
        <v>294</v>
      </c>
      <c r="G154" s="33"/>
      <c r="H154" s="33"/>
      <c r="I154" s="112"/>
      <c r="J154" s="33"/>
      <c r="K154" s="33"/>
      <c r="L154" s="36"/>
      <c r="M154" s="217"/>
      <c r="N154" s="218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126</v>
      </c>
      <c r="AU154" s="14" t="s">
        <v>117</v>
      </c>
    </row>
    <row r="155" spans="1:65" s="2" customFormat="1" ht="21.75" customHeight="1">
      <c r="A155" s="31"/>
      <c r="B155" s="32"/>
      <c r="C155" s="201" t="s">
        <v>193</v>
      </c>
      <c r="D155" s="201" t="s">
        <v>121</v>
      </c>
      <c r="E155" s="202" t="s">
        <v>295</v>
      </c>
      <c r="F155" s="203" t="s">
        <v>296</v>
      </c>
      <c r="G155" s="204" t="s">
        <v>130</v>
      </c>
      <c r="H155" s="205">
        <v>90</v>
      </c>
      <c r="I155" s="206"/>
      <c r="J155" s="207">
        <f t="shared" ref="J155:J167" si="10">ROUND(I155*H155,2)</f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ref="P155:P167" si="11">O155*H155</f>
        <v>0</v>
      </c>
      <c r="Q155" s="211">
        <v>0</v>
      </c>
      <c r="R155" s="211">
        <f t="shared" ref="R155:R167" si="12">Q155*H155</f>
        <v>0</v>
      </c>
      <c r="S155" s="211">
        <v>0</v>
      </c>
      <c r="T155" s="212">
        <f t="shared" ref="T155:T167" si="13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125</v>
      </c>
      <c r="AT155" s="213" t="s">
        <v>121</v>
      </c>
      <c r="AU155" s="213" t="s">
        <v>117</v>
      </c>
      <c r="AY155" s="14" t="s">
        <v>118</v>
      </c>
      <c r="BE155" s="214">
        <f t="shared" ref="BE155:BE167" si="14">IF(N155="základná",J155,0)</f>
        <v>0</v>
      </c>
      <c r="BF155" s="214">
        <f t="shared" ref="BF155:BF167" si="15">IF(N155="znížená",J155,0)</f>
        <v>0</v>
      </c>
      <c r="BG155" s="214">
        <f t="shared" ref="BG155:BG167" si="16">IF(N155="zákl. prenesená",J155,0)</f>
        <v>0</v>
      </c>
      <c r="BH155" s="214">
        <f t="shared" ref="BH155:BH167" si="17">IF(N155="zníž. prenesená",J155,0)</f>
        <v>0</v>
      </c>
      <c r="BI155" s="214">
        <f t="shared" ref="BI155:BI167" si="18">IF(N155="nulová",J155,0)</f>
        <v>0</v>
      </c>
      <c r="BJ155" s="14" t="s">
        <v>117</v>
      </c>
      <c r="BK155" s="214">
        <f t="shared" ref="BK155:BK167" si="19">ROUND(I155*H155,2)</f>
        <v>0</v>
      </c>
      <c r="BL155" s="14" t="s">
        <v>125</v>
      </c>
      <c r="BM155" s="213" t="s">
        <v>216</v>
      </c>
    </row>
    <row r="156" spans="1:65" s="2" customFormat="1" ht="21.75" customHeight="1">
      <c r="A156" s="31"/>
      <c r="B156" s="32"/>
      <c r="C156" s="201" t="s">
        <v>7</v>
      </c>
      <c r="D156" s="201" t="s">
        <v>121</v>
      </c>
      <c r="E156" s="202" t="s">
        <v>297</v>
      </c>
      <c r="F156" s="203" t="s">
        <v>298</v>
      </c>
      <c r="G156" s="204" t="s">
        <v>130</v>
      </c>
      <c r="H156" s="205">
        <v>50</v>
      </c>
      <c r="I156" s="206"/>
      <c r="J156" s="207">
        <f t="shared" si="1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125</v>
      </c>
      <c r="AT156" s="213" t="s">
        <v>121</v>
      </c>
      <c r="AU156" s="213" t="s">
        <v>117</v>
      </c>
      <c r="AY156" s="14" t="s">
        <v>118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4" t="s">
        <v>117</v>
      </c>
      <c r="BK156" s="214">
        <f t="shared" si="19"/>
        <v>0</v>
      </c>
      <c r="BL156" s="14" t="s">
        <v>125</v>
      </c>
      <c r="BM156" s="213" t="s">
        <v>221</v>
      </c>
    </row>
    <row r="157" spans="1:65" s="2" customFormat="1" ht="21.75" customHeight="1">
      <c r="A157" s="31"/>
      <c r="B157" s="32"/>
      <c r="C157" s="201" t="s">
        <v>202</v>
      </c>
      <c r="D157" s="201" t="s">
        <v>121</v>
      </c>
      <c r="E157" s="202" t="s">
        <v>299</v>
      </c>
      <c r="F157" s="203" t="s">
        <v>300</v>
      </c>
      <c r="G157" s="204" t="s">
        <v>130</v>
      </c>
      <c r="H157" s="205">
        <v>50</v>
      </c>
      <c r="I157" s="206"/>
      <c r="J157" s="207">
        <f t="shared" si="1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125</v>
      </c>
      <c r="AT157" s="213" t="s">
        <v>121</v>
      </c>
      <c r="AU157" s="213" t="s">
        <v>117</v>
      </c>
      <c r="AY157" s="14" t="s">
        <v>118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4" t="s">
        <v>117</v>
      </c>
      <c r="BK157" s="214">
        <f t="shared" si="19"/>
        <v>0</v>
      </c>
      <c r="BL157" s="14" t="s">
        <v>125</v>
      </c>
      <c r="BM157" s="213" t="s">
        <v>225</v>
      </c>
    </row>
    <row r="158" spans="1:65" s="2" customFormat="1" ht="33" customHeight="1">
      <c r="A158" s="31"/>
      <c r="B158" s="32"/>
      <c r="C158" s="201" t="s">
        <v>158</v>
      </c>
      <c r="D158" s="201" t="s">
        <v>121</v>
      </c>
      <c r="E158" s="202" t="s">
        <v>301</v>
      </c>
      <c r="F158" s="203" t="s">
        <v>302</v>
      </c>
      <c r="G158" s="204" t="s">
        <v>130</v>
      </c>
      <c r="H158" s="205">
        <v>200</v>
      </c>
      <c r="I158" s="206"/>
      <c r="J158" s="207">
        <f t="shared" si="1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125</v>
      </c>
      <c r="AT158" s="213" t="s">
        <v>121</v>
      </c>
      <c r="AU158" s="213" t="s">
        <v>117</v>
      </c>
      <c r="AY158" s="14" t="s">
        <v>118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4" t="s">
        <v>117</v>
      </c>
      <c r="BK158" s="214">
        <f t="shared" si="19"/>
        <v>0</v>
      </c>
      <c r="BL158" s="14" t="s">
        <v>125</v>
      </c>
      <c r="BM158" s="213" t="s">
        <v>230</v>
      </c>
    </row>
    <row r="159" spans="1:65" s="2" customFormat="1" ht="33" customHeight="1">
      <c r="A159" s="31"/>
      <c r="B159" s="32"/>
      <c r="C159" s="201" t="s">
        <v>210</v>
      </c>
      <c r="D159" s="201" t="s">
        <v>121</v>
      </c>
      <c r="E159" s="202" t="s">
        <v>303</v>
      </c>
      <c r="F159" s="203" t="s">
        <v>304</v>
      </c>
      <c r="G159" s="204" t="s">
        <v>130</v>
      </c>
      <c r="H159" s="205">
        <v>90</v>
      </c>
      <c r="I159" s="206"/>
      <c r="J159" s="207">
        <f t="shared" si="1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125</v>
      </c>
      <c r="AT159" s="213" t="s">
        <v>121</v>
      </c>
      <c r="AU159" s="213" t="s">
        <v>117</v>
      </c>
      <c r="AY159" s="14" t="s">
        <v>118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4" t="s">
        <v>117</v>
      </c>
      <c r="BK159" s="214">
        <f t="shared" si="19"/>
        <v>0</v>
      </c>
      <c r="BL159" s="14" t="s">
        <v>125</v>
      </c>
      <c r="BM159" s="213" t="s">
        <v>233</v>
      </c>
    </row>
    <row r="160" spans="1:65" s="2" customFormat="1" ht="33" customHeight="1">
      <c r="A160" s="31"/>
      <c r="B160" s="32"/>
      <c r="C160" s="201" t="s">
        <v>166</v>
      </c>
      <c r="D160" s="201" t="s">
        <v>121</v>
      </c>
      <c r="E160" s="202" t="s">
        <v>305</v>
      </c>
      <c r="F160" s="203" t="s">
        <v>306</v>
      </c>
      <c r="G160" s="204" t="s">
        <v>130</v>
      </c>
      <c r="H160" s="205">
        <v>50</v>
      </c>
      <c r="I160" s="206"/>
      <c r="J160" s="207">
        <f t="shared" si="10"/>
        <v>0</v>
      </c>
      <c r="K160" s="208"/>
      <c r="L160" s="36"/>
      <c r="M160" s="209" t="s">
        <v>1</v>
      </c>
      <c r="N160" s="210" t="s">
        <v>41</v>
      </c>
      <c r="O160" s="68"/>
      <c r="P160" s="211">
        <f t="shared" si="11"/>
        <v>0</v>
      </c>
      <c r="Q160" s="211">
        <v>0</v>
      </c>
      <c r="R160" s="211">
        <f t="shared" si="12"/>
        <v>0</v>
      </c>
      <c r="S160" s="211">
        <v>0</v>
      </c>
      <c r="T160" s="212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125</v>
      </c>
      <c r="AT160" s="213" t="s">
        <v>121</v>
      </c>
      <c r="AU160" s="213" t="s">
        <v>117</v>
      </c>
      <c r="AY160" s="14" t="s">
        <v>118</v>
      </c>
      <c r="BE160" s="214">
        <f t="shared" si="14"/>
        <v>0</v>
      </c>
      <c r="BF160" s="214">
        <f t="shared" si="15"/>
        <v>0</v>
      </c>
      <c r="BG160" s="214">
        <f t="shared" si="16"/>
        <v>0</v>
      </c>
      <c r="BH160" s="214">
        <f t="shared" si="17"/>
        <v>0</v>
      </c>
      <c r="BI160" s="214">
        <f t="shared" si="18"/>
        <v>0</v>
      </c>
      <c r="BJ160" s="14" t="s">
        <v>117</v>
      </c>
      <c r="BK160" s="214">
        <f t="shared" si="19"/>
        <v>0</v>
      </c>
      <c r="BL160" s="14" t="s">
        <v>125</v>
      </c>
      <c r="BM160" s="213" t="s">
        <v>240</v>
      </c>
    </row>
    <row r="161" spans="1:65" s="2" customFormat="1" ht="33" customHeight="1">
      <c r="A161" s="31"/>
      <c r="B161" s="32"/>
      <c r="C161" s="201" t="s">
        <v>217</v>
      </c>
      <c r="D161" s="201" t="s">
        <v>121</v>
      </c>
      <c r="E161" s="202" t="s">
        <v>307</v>
      </c>
      <c r="F161" s="203" t="s">
        <v>308</v>
      </c>
      <c r="G161" s="204" t="s">
        <v>130</v>
      </c>
      <c r="H161" s="205">
        <v>50</v>
      </c>
      <c r="I161" s="206"/>
      <c r="J161" s="207">
        <f t="shared" si="10"/>
        <v>0</v>
      </c>
      <c r="K161" s="208"/>
      <c r="L161" s="36"/>
      <c r="M161" s="209" t="s">
        <v>1</v>
      </c>
      <c r="N161" s="210" t="s">
        <v>41</v>
      </c>
      <c r="O161" s="68"/>
      <c r="P161" s="211">
        <f t="shared" si="11"/>
        <v>0</v>
      </c>
      <c r="Q161" s="211">
        <v>0</v>
      </c>
      <c r="R161" s="211">
        <f t="shared" si="12"/>
        <v>0</v>
      </c>
      <c r="S161" s="211">
        <v>0</v>
      </c>
      <c r="T161" s="212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125</v>
      </c>
      <c r="AT161" s="213" t="s">
        <v>121</v>
      </c>
      <c r="AU161" s="213" t="s">
        <v>117</v>
      </c>
      <c r="AY161" s="14" t="s">
        <v>118</v>
      </c>
      <c r="BE161" s="214">
        <f t="shared" si="14"/>
        <v>0</v>
      </c>
      <c r="BF161" s="214">
        <f t="shared" si="15"/>
        <v>0</v>
      </c>
      <c r="BG161" s="214">
        <f t="shared" si="16"/>
        <v>0</v>
      </c>
      <c r="BH161" s="214">
        <f t="shared" si="17"/>
        <v>0</v>
      </c>
      <c r="BI161" s="214">
        <f t="shared" si="18"/>
        <v>0</v>
      </c>
      <c r="BJ161" s="14" t="s">
        <v>117</v>
      </c>
      <c r="BK161" s="214">
        <f t="shared" si="19"/>
        <v>0</v>
      </c>
      <c r="BL161" s="14" t="s">
        <v>125</v>
      </c>
      <c r="BM161" s="213" t="s">
        <v>244</v>
      </c>
    </row>
    <row r="162" spans="1:65" s="2" customFormat="1" ht="21.75" customHeight="1">
      <c r="A162" s="31"/>
      <c r="B162" s="32"/>
      <c r="C162" s="201" t="s">
        <v>172</v>
      </c>
      <c r="D162" s="201" t="s">
        <v>121</v>
      </c>
      <c r="E162" s="202" t="s">
        <v>309</v>
      </c>
      <c r="F162" s="203" t="s">
        <v>310</v>
      </c>
      <c r="G162" s="204" t="s">
        <v>124</v>
      </c>
      <c r="H162" s="205">
        <v>40</v>
      </c>
      <c r="I162" s="206"/>
      <c r="J162" s="207">
        <f t="shared" si="1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11"/>
        <v>0</v>
      </c>
      <c r="Q162" s="211">
        <v>0</v>
      </c>
      <c r="R162" s="211">
        <f t="shared" si="12"/>
        <v>0</v>
      </c>
      <c r="S162" s="211">
        <v>0</v>
      </c>
      <c r="T162" s="212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125</v>
      </c>
      <c r="AT162" s="213" t="s">
        <v>121</v>
      </c>
      <c r="AU162" s="213" t="s">
        <v>117</v>
      </c>
      <c r="AY162" s="14" t="s">
        <v>118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4" t="s">
        <v>117</v>
      </c>
      <c r="BK162" s="214">
        <f t="shared" si="19"/>
        <v>0</v>
      </c>
      <c r="BL162" s="14" t="s">
        <v>125</v>
      </c>
      <c r="BM162" s="213" t="s">
        <v>250</v>
      </c>
    </row>
    <row r="163" spans="1:65" s="2" customFormat="1" ht="21.75" customHeight="1">
      <c r="A163" s="31"/>
      <c r="B163" s="32"/>
      <c r="C163" s="201" t="s">
        <v>226</v>
      </c>
      <c r="D163" s="201" t="s">
        <v>121</v>
      </c>
      <c r="E163" s="202" t="s">
        <v>311</v>
      </c>
      <c r="F163" s="203" t="s">
        <v>312</v>
      </c>
      <c r="G163" s="204" t="s">
        <v>124</v>
      </c>
      <c r="H163" s="205">
        <v>18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11"/>
        <v>0</v>
      </c>
      <c r="Q163" s="211">
        <v>0</v>
      </c>
      <c r="R163" s="211">
        <f t="shared" si="12"/>
        <v>0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125</v>
      </c>
      <c r="AT163" s="213" t="s">
        <v>121</v>
      </c>
      <c r="AU163" s="213" t="s">
        <v>117</v>
      </c>
      <c r="AY163" s="14" t="s">
        <v>118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117</v>
      </c>
      <c r="BK163" s="214">
        <f t="shared" si="19"/>
        <v>0</v>
      </c>
      <c r="BL163" s="14" t="s">
        <v>125</v>
      </c>
      <c r="BM163" s="213" t="s">
        <v>257</v>
      </c>
    </row>
    <row r="164" spans="1:65" s="2" customFormat="1" ht="21.75" customHeight="1">
      <c r="A164" s="31"/>
      <c r="B164" s="32"/>
      <c r="C164" s="201" t="s">
        <v>179</v>
      </c>
      <c r="D164" s="201" t="s">
        <v>121</v>
      </c>
      <c r="E164" s="202" t="s">
        <v>313</v>
      </c>
      <c r="F164" s="203" t="s">
        <v>314</v>
      </c>
      <c r="G164" s="204" t="s">
        <v>124</v>
      </c>
      <c r="H164" s="205">
        <v>10</v>
      </c>
      <c r="I164" s="206"/>
      <c r="J164" s="207">
        <f t="shared" si="1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11"/>
        <v>0</v>
      </c>
      <c r="Q164" s="211">
        <v>0</v>
      </c>
      <c r="R164" s="211">
        <f t="shared" si="12"/>
        <v>0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125</v>
      </c>
      <c r="AT164" s="213" t="s">
        <v>121</v>
      </c>
      <c r="AU164" s="213" t="s">
        <v>117</v>
      </c>
      <c r="AY164" s="14" t="s">
        <v>118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117</v>
      </c>
      <c r="BK164" s="214">
        <f t="shared" si="19"/>
        <v>0</v>
      </c>
      <c r="BL164" s="14" t="s">
        <v>125</v>
      </c>
      <c r="BM164" s="213" t="s">
        <v>315</v>
      </c>
    </row>
    <row r="165" spans="1:65" s="2" customFormat="1" ht="21.75" customHeight="1">
      <c r="A165" s="31"/>
      <c r="B165" s="32"/>
      <c r="C165" s="201" t="s">
        <v>236</v>
      </c>
      <c r="D165" s="201" t="s">
        <v>121</v>
      </c>
      <c r="E165" s="202" t="s">
        <v>316</v>
      </c>
      <c r="F165" s="203" t="s">
        <v>317</v>
      </c>
      <c r="G165" s="204" t="s">
        <v>124</v>
      </c>
      <c r="H165" s="205">
        <v>10</v>
      </c>
      <c r="I165" s="206"/>
      <c r="J165" s="207">
        <f t="shared" si="1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11"/>
        <v>0</v>
      </c>
      <c r="Q165" s="211">
        <v>0</v>
      </c>
      <c r="R165" s="211">
        <f t="shared" si="12"/>
        <v>0</v>
      </c>
      <c r="S165" s="211">
        <v>0</v>
      </c>
      <c r="T165" s="212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125</v>
      </c>
      <c r="AT165" s="213" t="s">
        <v>121</v>
      </c>
      <c r="AU165" s="213" t="s">
        <v>117</v>
      </c>
      <c r="AY165" s="14" t="s">
        <v>118</v>
      </c>
      <c r="BE165" s="214">
        <f t="shared" si="14"/>
        <v>0</v>
      </c>
      <c r="BF165" s="214">
        <f t="shared" si="15"/>
        <v>0</v>
      </c>
      <c r="BG165" s="214">
        <f t="shared" si="16"/>
        <v>0</v>
      </c>
      <c r="BH165" s="214">
        <f t="shared" si="17"/>
        <v>0</v>
      </c>
      <c r="BI165" s="214">
        <f t="shared" si="18"/>
        <v>0</v>
      </c>
      <c r="BJ165" s="14" t="s">
        <v>117</v>
      </c>
      <c r="BK165" s="214">
        <f t="shared" si="19"/>
        <v>0</v>
      </c>
      <c r="BL165" s="14" t="s">
        <v>125</v>
      </c>
      <c r="BM165" s="213" t="s">
        <v>318</v>
      </c>
    </row>
    <row r="166" spans="1:65" s="2" customFormat="1" ht="21.75" customHeight="1">
      <c r="A166" s="31"/>
      <c r="B166" s="32"/>
      <c r="C166" s="201" t="s">
        <v>185</v>
      </c>
      <c r="D166" s="201" t="s">
        <v>121</v>
      </c>
      <c r="E166" s="202" t="s">
        <v>319</v>
      </c>
      <c r="F166" s="203" t="s">
        <v>320</v>
      </c>
      <c r="G166" s="204" t="s">
        <v>130</v>
      </c>
      <c r="H166" s="205">
        <v>12</v>
      </c>
      <c r="I166" s="206"/>
      <c r="J166" s="207">
        <f t="shared" si="1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11"/>
        <v>0</v>
      </c>
      <c r="Q166" s="211">
        <v>0</v>
      </c>
      <c r="R166" s="211">
        <f t="shared" si="12"/>
        <v>0</v>
      </c>
      <c r="S166" s="211">
        <v>0</v>
      </c>
      <c r="T166" s="212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125</v>
      </c>
      <c r="AT166" s="213" t="s">
        <v>121</v>
      </c>
      <c r="AU166" s="213" t="s">
        <v>117</v>
      </c>
      <c r="AY166" s="14" t="s">
        <v>118</v>
      </c>
      <c r="BE166" s="214">
        <f t="shared" si="14"/>
        <v>0</v>
      </c>
      <c r="BF166" s="214">
        <f t="shared" si="15"/>
        <v>0</v>
      </c>
      <c r="BG166" s="214">
        <f t="shared" si="16"/>
        <v>0</v>
      </c>
      <c r="BH166" s="214">
        <f t="shared" si="17"/>
        <v>0</v>
      </c>
      <c r="BI166" s="214">
        <f t="shared" si="18"/>
        <v>0</v>
      </c>
      <c r="BJ166" s="14" t="s">
        <v>117</v>
      </c>
      <c r="BK166" s="214">
        <f t="shared" si="19"/>
        <v>0</v>
      </c>
      <c r="BL166" s="14" t="s">
        <v>125</v>
      </c>
      <c r="BM166" s="213" t="s">
        <v>321</v>
      </c>
    </row>
    <row r="167" spans="1:65" s="2" customFormat="1" ht="21.75" customHeight="1">
      <c r="A167" s="31"/>
      <c r="B167" s="32"/>
      <c r="C167" s="201" t="s">
        <v>246</v>
      </c>
      <c r="D167" s="201" t="s">
        <v>121</v>
      </c>
      <c r="E167" s="202" t="s">
        <v>322</v>
      </c>
      <c r="F167" s="203" t="s">
        <v>323</v>
      </c>
      <c r="G167" s="204" t="s">
        <v>130</v>
      </c>
      <c r="H167" s="205">
        <v>16.416</v>
      </c>
      <c r="I167" s="206"/>
      <c r="J167" s="207">
        <f t="shared" si="10"/>
        <v>0</v>
      </c>
      <c r="K167" s="208"/>
      <c r="L167" s="36"/>
      <c r="M167" s="209" t="s">
        <v>1</v>
      </c>
      <c r="N167" s="210" t="s">
        <v>41</v>
      </c>
      <c r="O167" s="68"/>
      <c r="P167" s="211">
        <f t="shared" si="11"/>
        <v>0</v>
      </c>
      <c r="Q167" s="211">
        <v>0</v>
      </c>
      <c r="R167" s="211">
        <f t="shared" si="12"/>
        <v>0</v>
      </c>
      <c r="S167" s="211">
        <v>0</v>
      </c>
      <c r="T167" s="212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125</v>
      </c>
      <c r="AT167" s="213" t="s">
        <v>121</v>
      </c>
      <c r="AU167" s="213" t="s">
        <v>117</v>
      </c>
      <c r="AY167" s="14" t="s">
        <v>118</v>
      </c>
      <c r="BE167" s="214">
        <f t="shared" si="14"/>
        <v>0</v>
      </c>
      <c r="BF167" s="214">
        <f t="shared" si="15"/>
        <v>0</v>
      </c>
      <c r="BG167" s="214">
        <f t="shared" si="16"/>
        <v>0</v>
      </c>
      <c r="BH167" s="214">
        <f t="shared" si="17"/>
        <v>0</v>
      </c>
      <c r="BI167" s="214">
        <f t="shared" si="18"/>
        <v>0</v>
      </c>
      <c r="BJ167" s="14" t="s">
        <v>117</v>
      </c>
      <c r="BK167" s="214">
        <f t="shared" si="19"/>
        <v>0</v>
      </c>
      <c r="BL167" s="14" t="s">
        <v>125</v>
      </c>
      <c r="BM167" s="213" t="s">
        <v>324</v>
      </c>
    </row>
    <row r="168" spans="1:65" s="2" customFormat="1" ht="27">
      <c r="A168" s="31"/>
      <c r="B168" s="32"/>
      <c r="C168" s="33"/>
      <c r="D168" s="215" t="s">
        <v>126</v>
      </c>
      <c r="E168" s="33"/>
      <c r="F168" s="216" t="s">
        <v>325</v>
      </c>
      <c r="G168" s="33"/>
      <c r="H168" s="33"/>
      <c r="I168" s="112"/>
      <c r="J168" s="33"/>
      <c r="K168" s="33"/>
      <c r="L168" s="36"/>
      <c r="M168" s="217"/>
      <c r="N168" s="218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126</v>
      </c>
      <c r="AU168" s="14" t="s">
        <v>117</v>
      </c>
    </row>
    <row r="169" spans="1:65" s="2" customFormat="1" ht="16.5" customHeight="1">
      <c r="A169" s="31"/>
      <c r="B169" s="32"/>
      <c r="C169" s="201" t="s">
        <v>144</v>
      </c>
      <c r="D169" s="201" t="s">
        <v>121</v>
      </c>
      <c r="E169" s="202" t="s">
        <v>326</v>
      </c>
      <c r="F169" s="203" t="s">
        <v>327</v>
      </c>
      <c r="G169" s="204" t="s">
        <v>130</v>
      </c>
      <c r="H169" s="205">
        <v>200</v>
      </c>
      <c r="I169" s="206"/>
      <c r="J169" s="207">
        <f t="shared" ref="J169:J180" si="20">ROUND(I169*H169,2)</f>
        <v>0</v>
      </c>
      <c r="K169" s="208"/>
      <c r="L169" s="36"/>
      <c r="M169" s="209" t="s">
        <v>1</v>
      </c>
      <c r="N169" s="210" t="s">
        <v>41</v>
      </c>
      <c r="O169" s="68"/>
      <c r="P169" s="211">
        <f t="shared" ref="P169:P180" si="21">O169*H169</f>
        <v>0</v>
      </c>
      <c r="Q169" s="211">
        <v>0</v>
      </c>
      <c r="R169" s="211">
        <f t="shared" ref="R169:R180" si="22">Q169*H169</f>
        <v>0</v>
      </c>
      <c r="S169" s="211">
        <v>0</v>
      </c>
      <c r="T169" s="212">
        <f t="shared" ref="T169:T180" si="23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125</v>
      </c>
      <c r="AT169" s="213" t="s">
        <v>121</v>
      </c>
      <c r="AU169" s="213" t="s">
        <v>117</v>
      </c>
      <c r="AY169" s="14" t="s">
        <v>118</v>
      </c>
      <c r="BE169" s="214">
        <f t="shared" ref="BE169:BE180" si="24">IF(N169="základná",J169,0)</f>
        <v>0</v>
      </c>
      <c r="BF169" s="214">
        <f t="shared" ref="BF169:BF180" si="25">IF(N169="znížená",J169,0)</f>
        <v>0</v>
      </c>
      <c r="BG169" s="214">
        <f t="shared" ref="BG169:BG180" si="26">IF(N169="zákl. prenesená",J169,0)</f>
        <v>0</v>
      </c>
      <c r="BH169" s="214">
        <f t="shared" ref="BH169:BH180" si="27">IF(N169="zníž. prenesená",J169,0)</f>
        <v>0</v>
      </c>
      <c r="BI169" s="214">
        <f t="shared" ref="BI169:BI180" si="28">IF(N169="nulová",J169,0)</f>
        <v>0</v>
      </c>
      <c r="BJ169" s="14" t="s">
        <v>117</v>
      </c>
      <c r="BK169" s="214">
        <f t="shared" ref="BK169:BK180" si="29">ROUND(I169*H169,2)</f>
        <v>0</v>
      </c>
      <c r="BL169" s="14" t="s">
        <v>125</v>
      </c>
      <c r="BM169" s="213" t="s">
        <v>328</v>
      </c>
    </row>
    <row r="170" spans="1:65" s="2" customFormat="1" ht="33" customHeight="1">
      <c r="A170" s="31"/>
      <c r="B170" s="32"/>
      <c r="C170" s="201" t="s">
        <v>329</v>
      </c>
      <c r="D170" s="201" t="s">
        <v>121</v>
      </c>
      <c r="E170" s="202" t="s">
        <v>330</v>
      </c>
      <c r="F170" s="203" t="s">
        <v>331</v>
      </c>
      <c r="G170" s="204" t="s">
        <v>130</v>
      </c>
      <c r="H170" s="205">
        <v>200</v>
      </c>
      <c r="I170" s="206"/>
      <c r="J170" s="207">
        <f t="shared" si="20"/>
        <v>0</v>
      </c>
      <c r="K170" s="208"/>
      <c r="L170" s="36"/>
      <c r="M170" s="209" t="s">
        <v>1</v>
      </c>
      <c r="N170" s="210" t="s">
        <v>41</v>
      </c>
      <c r="O170" s="68"/>
      <c r="P170" s="211">
        <f t="shared" si="21"/>
        <v>0</v>
      </c>
      <c r="Q170" s="211">
        <v>0</v>
      </c>
      <c r="R170" s="211">
        <f t="shared" si="22"/>
        <v>0</v>
      </c>
      <c r="S170" s="211">
        <v>0</v>
      </c>
      <c r="T170" s="212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125</v>
      </c>
      <c r="AT170" s="213" t="s">
        <v>121</v>
      </c>
      <c r="AU170" s="213" t="s">
        <v>117</v>
      </c>
      <c r="AY170" s="14" t="s">
        <v>118</v>
      </c>
      <c r="BE170" s="214">
        <f t="shared" si="24"/>
        <v>0</v>
      </c>
      <c r="BF170" s="214">
        <f t="shared" si="25"/>
        <v>0</v>
      </c>
      <c r="BG170" s="214">
        <f t="shared" si="26"/>
        <v>0</v>
      </c>
      <c r="BH170" s="214">
        <f t="shared" si="27"/>
        <v>0</v>
      </c>
      <c r="BI170" s="214">
        <f t="shared" si="28"/>
        <v>0</v>
      </c>
      <c r="BJ170" s="14" t="s">
        <v>117</v>
      </c>
      <c r="BK170" s="214">
        <f t="shared" si="29"/>
        <v>0</v>
      </c>
      <c r="BL170" s="14" t="s">
        <v>125</v>
      </c>
      <c r="BM170" s="213" t="s">
        <v>332</v>
      </c>
    </row>
    <row r="171" spans="1:65" s="2" customFormat="1" ht="33" customHeight="1">
      <c r="A171" s="31"/>
      <c r="B171" s="32"/>
      <c r="C171" s="201" t="s">
        <v>205</v>
      </c>
      <c r="D171" s="201" t="s">
        <v>121</v>
      </c>
      <c r="E171" s="202" t="s">
        <v>333</v>
      </c>
      <c r="F171" s="203" t="s">
        <v>334</v>
      </c>
      <c r="G171" s="204" t="s">
        <v>130</v>
      </c>
      <c r="H171" s="205">
        <v>190</v>
      </c>
      <c r="I171" s="206"/>
      <c r="J171" s="207">
        <f t="shared" si="20"/>
        <v>0</v>
      </c>
      <c r="K171" s="208"/>
      <c r="L171" s="36"/>
      <c r="M171" s="209" t="s">
        <v>1</v>
      </c>
      <c r="N171" s="210" t="s">
        <v>41</v>
      </c>
      <c r="O171" s="68"/>
      <c r="P171" s="211">
        <f t="shared" si="21"/>
        <v>0</v>
      </c>
      <c r="Q171" s="211">
        <v>0</v>
      </c>
      <c r="R171" s="211">
        <f t="shared" si="22"/>
        <v>0</v>
      </c>
      <c r="S171" s="211">
        <v>0</v>
      </c>
      <c r="T171" s="212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125</v>
      </c>
      <c r="AT171" s="213" t="s">
        <v>121</v>
      </c>
      <c r="AU171" s="213" t="s">
        <v>117</v>
      </c>
      <c r="AY171" s="14" t="s">
        <v>118</v>
      </c>
      <c r="BE171" s="214">
        <f t="shared" si="24"/>
        <v>0</v>
      </c>
      <c r="BF171" s="214">
        <f t="shared" si="25"/>
        <v>0</v>
      </c>
      <c r="BG171" s="214">
        <f t="shared" si="26"/>
        <v>0</v>
      </c>
      <c r="BH171" s="214">
        <f t="shared" si="27"/>
        <v>0</v>
      </c>
      <c r="BI171" s="214">
        <f t="shared" si="28"/>
        <v>0</v>
      </c>
      <c r="BJ171" s="14" t="s">
        <v>117</v>
      </c>
      <c r="BK171" s="214">
        <f t="shared" si="29"/>
        <v>0</v>
      </c>
      <c r="BL171" s="14" t="s">
        <v>125</v>
      </c>
      <c r="BM171" s="213" t="s">
        <v>335</v>
      </c>
    </row>
    <row r="172" spans="1:65" s="2" customFormat="1" ht="21.75" customHeight="1">
      <c r="A172" s="31"/>
      <c r="B172" s="32"/>
      <c r="C172" s="201" t="s">
        <v>336</v>
      </c>
      <c r="D172" s="201" t="s">
        <v>121</v>
      </c>
      <c r="E172" s="202" t="s">
        <v>337</v>
      </c>
      <c r="F172" s="203" t="s">
        <v>338</v>
      </c>
      <c r="G172" s="204" t="s">
        <v>124</v>
      </c>
      <c r="H172" s="205">
        <v>135</v>
      </c>
      <c r="I172" s="206"/>
      <c r="J172" s="207">
        <f t="shared" si="20"/>
        <v>0</v>
      </c>
      <c r="K172" s="208"/>
      <c r="L172" s="36"/>
      <c r="M172" s="209" t="s">
        <v>1</v>
      </c>
      <c r="N172" s="210" t="s">
        <v>41</v>
      </c>
      <c r="O172" s="68"/>
      <c r="P172" s="211">
        <f t="shared" si="21"/>
        <v>0</v>
      </c>
      <c r="Q172" s="211">
        <v>0</v>
      </c>
      <c r="R172" s="211">
        <f t="shared" si="22"/>
        <v>0</v>
      </c>
      <c r="S172" s="211">
        <v>0</v>
      </c>
      <c r="T172" s="212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125</v>
      </c>
      <c r="AT172" s="213" t="s">
        <v>121</v>
      </c>
      <c r="AU172" s="213" t="s">
        <v>117</v>
      </c>
      <c r="AY172" s="14" t="s">
        <v>118</v>
      </c>
      <c r="BE172" s="214">
        <f t="shared" si="24"/>
        <v>0</v>
      </c>
      <c r="BF172" s="214">
        <f t="shared" si="25"/>
        <v>0</v>
      </c>
      <c r="BG172" s="214">
        <f t="shared" si="26"/>
        <v>0</v>
      </c>
      <c r="BH172" s="214">
        <f t="shared" si="27"/>
        <v>0</v>
      </c>
      <c r="BI172" s="214">
        <f t="shared" si="28"/>
        <v>0</v>
      </c>
      <c r="BJ172" s="14" t="s">
        <v>117</v>
      </c>
      <c r="BK172" s="214">
        <f t="shared" si="29"/>
        <v>0</v>
      </c>
      <c r="BL172" s="14" t="s">
        <v>125</v>
      </c>
      <c r="BM172" s="213" t="s">
        <v>339</v>
      </c>
    </row>
    <row r="173" spans="1:65" s="2" customFormat="1" ht="16.5" customHeight="1">
      <c r="A173" s="31"/>
      <c r="B173" s="32"/>
      <c r="C173" s="201" t="s">
        <v>200</v>
      </c>
      <c r="D173" s="201" t="s">
        <v>121</v>
      </c>
      <c r="E173" s="202" t="s">
        <v>340</v>
      </c>
      <c r="F173" s="203" t="s">
        <v>341</v>
      </c>
      <c r="G173" s="204" t="s">
        <v>342</v>
      </c>
      <c r="H173" s="205">
        <v>1</v>
      </c>
      <c r="I173" s="206"/>
      <c r="J173" s="207">
        <f t="shared" si="20"/>
        <v>0</v>
      </c>
      <c r="K173" s="208"/>
      <c r="L173" s="36"/>
      <c r="M173" s="209" t="s">
        <v>1</v>
      </c>
      <c r="N173" s="210" t="s">
        <v>41</v>
      </c>
      <c r="O173" s="68"/>
      <c r="P173" s="211">
        <f t="shared" si="21"/>
        <v>0</v>
      </c>
      <c r="Q173" s="211">
        <v>0</v>
      </c>
      <c r="R173" s="211">
        <f t="shared" si="22"/>
        <v>0</v>
      </c>
      <c r="S173" s="211">
        <v>0</v>
      </c>
      <c r="T173" s="212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125</v>
      </c>
      <c r="AT173" s="213" t="s">
        <v>121</v>
      </c>
      <c r="AU173" s="213" t="s">
        <v>117</v>
      </c>
      <c r="AY173" s="14" t="s">
        <v>118</v>
      </c>
      <c r="BE173" s="214">
        <f t="shared" si="24"/>
        <v>0</v>
      </c>
      <c r="BF173" s="214">
        <f t="shared" si="25"/>
        <v>0</v>
      </c>
      <c r="BG173" s="214">
        <f t="shared" si="26"/>
        <v>0</v>
      </c>
      <c r="BH173" s="214">
        <f t="shared" si="27"/>
        <v>0</v>
      </c>
      <c r="BI173" s="214">
        <f t="shared" si="28"/>
        <v>0</v>
      </c>
      <c r="BJ173" s="14" t="s">
        <v>117</v>
      </c>
      <c r="BK173" s="214">
        <f t="shared" si="29"/>
        <v>0</v>
      </c>
      <c r="BL173" s="14" t="s">
        <v>125</v>
      </c>
      <c r="BM173" s="213" t="s">
        <v>343</v>
      </c>
    </row>
    <row r="174" spans="1:65" s="2" customFormat="1" ht="21.75" customHeight="1">
      <c r="A174" s="31"/>
      <c r="B174" s="32"/>
      <c r="C174" s="201" t="s">
        <v>344</v>
      </c>
      <c r="D174" s="201" t="s">
        <v>121</v>
      </c>
      <c r="E174" s="202" t="s">
        <v>345</v>
      </c>
      <c r="F174" s="203" t="s">
        <v>346</v>
      </c>
      <c r="G174" s="204" t="s">
        <v>124</v>
      </c>
      <c r="H174" s="205">
        <v>14</v>
      </c>
      <c r="I174" s="206"/>
      <c r="J174" s="207">
        <f t="shared" si="2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21"/>
        <v>0</v>
      </c>
      <c r="Q174" s="211">
        <v>0</v>
      </c>
      <c r="R174" s="211">
        <f t="shared" si="22"/>
        <v>0</v>
      </c>
      <c r="S174" s="211">
        <v>0</v>
      </c>
      <c r="T174" s="212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125</v>
      </c>
      <c r="AT174" s="213" t="s">
        <v>121</v>
      </c>
      <c r="AU174" s="213" t="s">
        <v>117</v>
      </c>
      <c r="AY174" s="14" t="s">
        <v>118</v>
      </c>
      <c r="BE174" s="214">
        <f t="shared" si="24"/>
        <v>0</v>
      </c>
      <c r="BF174" s="214">
        <f t="shared" si="25"/>
        <v>0</v>
      </c>
      <c r="BG174" s="214">
        <f t="shared" si="26"/>
        <v>0</v>
      </c>
      <c r="BH174" s="214">
        <f t="shared" si="27"/>
        <v>0</v>
      </c>
      <c r="BI174" s="214">
        <f t="shared" si="28"/>
        <v>0</v>
      </c>
      <c r="BJ174" s="14" t="s">
        <v>117</v>
      </c>
      <c r="BK174" s="214">
        <f t="shared" si="29"/>
        <v>0</v>
      </c>
      <c r="BL174" s="14" t="s">
        <v>125</v>
      </c>
      <c r="BM174" s="213" t="s">
        <v>347</v>
      </c>
    </row>
    <row r="175" spans="1:65" s="2" customFormat="1" ht="21.75" customHeight="1">
      <c r="A175" s="31"/>
      <c r="B175" s="32"/>
      <c r="C175" s="201" t="s">
        <v>189</v>
      </c>
      <c r="D175" s="201" t="s">
        <v>121</v>
      </c>
      <c r="E175" s="202" t="s">
        <v>348</v>
      </c>
      <c r="F175" s="203" t="s">
        <v>349</v>
      </c>
      <c r="G175" s="204" t="s">
        <v>124</v>
      </c>
      <c r="H175" s="205">
        <v>4</v>
      </c>
      <c r="I175" s="206"/>
      <c r="J175" s="207">
        <f t="shared" si="2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21"/>
        <v>0</v>
      </c>
      <c r="Q175" s="211">
        <v>0</v>
      </c>
      <c r="R175" s="211">
        <f t="shared" si="22"/>
        <v>0</v>
      </c>
      <c r="S175" s="211">
        <v>0</v>
      </c>
      <c r="T175" s="212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125</v>
      </c>
      <c r="AT175" s="213" t="s">
        <v>121</v>
      </c>
      <c r="AU175" s="213" t="s">
        <v>117</v>
      </c>
      <c r="AY175" s="14" t="s">
        <v>118</v>
      </c>
      <c r="BE175" s="214">
        <f t="shared" si="24"/>
        <v>0</v>
      </c>
      <c r="BF175" s="214">
        <f t="shared" si="25"/>
        <v>0</v>
      </c>
      <c r="BG175" s="214">
        <f t="shared" si="26"/>
        <v>0</v>
      </c>
      <c r="BH175" s="214">
        <f t="shared" si="27"/>
        <v>0</v>
      </c>
      <c r="BI175" s="214">
        <f t="shared" si="28"/>
        <v>0</v>
      </c>
      <c r="BJ175" s="14" t="s">
        <v>117</v>
      </c>
      <c r="BK175" s="214">
        <f t="shared" si="29"/>
        <v>0</v>
      </c>
      <c r="BL175" s="14" t="s">
        <v>125</v>
      </c>
      <c r="BM175" s="213" t="s">
        <v>350</v>
      </c>
    </row>
    <row r="176" spans="1:65" s="2" customFormat="1" ht="16.5" customHeight="1">
      <c r="A176" s="31"/>
      <c r="B176" s="32"/>
      <c r="C176" s="201" t="s">
        <v>351</v>
      </c>
      <c r="D176" s="201" t="s">
        <v>121</v>
      </c>
      <c r="E176" s="202" t="s">
        <v>352</v>
      </c>
      <c r="F176" s="203" t="s">
        <v>353</v>
      </c>
      <c r="G176" s="204" t="s">
        <v>124</v>
      </c>
      <c r="H176" s="205">
        <v>2</v>
      </c>
      <c r="I176" s="206"/>
      <c r="J176" s="207">
        <f t="shared" si="2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21"/>
        <v>0</v>
      </c>
      <c r="Q176" s="211">
        <v>0</v>
      </c>
      <c r="R176" s="211">
        <f t="shared" si="22"/>
        <v>0</v>
      </c>
      <c r="S176" s="211">
        <v>0</v>
      </c>
      <c r="T176" s="212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125</v>
      </c>
      <c r="AT176" s="213" t="s">
        <v>121</v>
      </c>
      <c r="AU176" s="213" t="s">
        <v>117</v>
      </c>
      <c r="AY176" s="14" t="s">
        <v>118</v>
      </c>
      <c r="BE176" s="214">
        <f t="shared" si="24"/>
        <v>0</v>
      </c>
      <c r="BF176" s="214">
        <f t="shared" si="25"/>
        <v>0</v>
      </c>
      <c r="BG176" s="214">
        <f t="shared" si="26"/>
        <v>0</v>
      </c>
      <c r="BH176" s="214">
        <f t="shared" si="27"/>
        <v>0</v>
      </c>
      <c r="BI176" s="214">
        <f t="shared" si="28"/>
        <v>0</v>
      </c>
      <c r="BJ176" s="14" t="s">
        <v>117</v>
      </c>
      <c r="BK176" s="214">
        <f t="shared" si="29"/>
        <v>0</v>
      </c>
      <c r="BL176" s="14" t="s">
        <v>125</v>
      </c>
      <c r="BM176" s="213" t="s">
        <v>354</v>
      </c>
    </row>
    <row r="177" spans="1:65" s="2" customFormat="1" ht="21.75" customHeight="1">
      <c r="A177" s="31"/>
      <c r="B177" s="32"/>
      <c r="C177" s="201" t="s">
        <v>196</v>
      </c>
      <c r="D177" s="201" t="s">
        <v>121</v>
      </c>
      <c r="E177" s="202" t="s">
        <v>355</v>
      </c>
      <c r="F177" s="203" t="s">
        <v>356</v>
      </c>
      <c r="G177" s="204" t="s">
        <v>342</v>
      </c>
      <c r="H177" s="205">
        <v>14</v>
      </c>
      <c r="I177" s="206"/>
      <c r="J177" s="207">
        <f t="shared" si="2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21"/>
        <v>0</v>
      </c>
      <c r="Q177" s="211">
        <v>0</v>
      </c>
      <c r="R177" s="211">
        <f t="shared" si="22"/>
        <v>0</v>
      </c>
      <c r="S177" s="211">
        <v>0</v>
      </c>
      <c r="T177" s="212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125</v>
      </c>
      <c r="AT177" s="213" t="s">
        <v>121</v>
      </c>
      <c r="AU177" s="213" t="s">
        <v>117</v>
      </c>
      <c r="AY177" s="14" t="s">
        <v>118</v>
      </c>
      <c r="BE177" s="214">
        <f t="shared" si="24"/>
        <v>0</v>
      </c>
      <c r="BF177" s="214">
        <f t="shared" si="25"/>
        <v>0</v>
      </c>
      <c r="BG177" s="214">
        <f t="shared" si="26"/>
        <v>0</v>
      </c>
      <c r="BH177" s="214">
        <f t="shared" si="27"/>
        <v>0</v>
      </c>
      <c r="BI177" s="214">
        <f t="shared" si="28"/>
        <v>0</v>
      </c>
      <c r="BJ177" s="14" t="s">
        <v>117</v>
      </c>
      <c r="BK177" s="214">
        <f t="shared" si="29"/>
        <v>0</v>
      </c>
      <c r="BL177" s="14" t="s">
        <v>125</v>
      </c>
      <c r="BM177" s="213" t="s">
        <v>357</v>
      </c>
    </row>
    <row r="178" spans="1:65" s="2" customFormat="1" ht="16.5" customHeight="1">
      <c r="A178" s="31"/>
      <c r="B178" s="32"/>
      <c r="C178" s="201" t="s">
        <v>358</v>
      </c>
      <c r="D178" s="201" t="s">
        <v>121</v>
      </c>
      <c r="E178" s="202" t="s">
        <v>359</v>
      </c>
      <c r="F178" s="203" t="s">
        <v>360</v>
      </c>
      <c r="G178" s="204" t="s">
        <v>124</v>
      </c>
      <c r="H178" s="205">
        <v>7</v>
      </c>
      <c r="I178" s="206"/>
      <c r="J178" s="207">
        <f t="shared" si="2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21"/>
        <v>0</v>
      </c>
      <c r="Q178" s="211">
        <v>0</v>
      </c>
      <c r="R178" s="211">
        <f t="shared" si="22"/>
        <v>0</v>
      </c>
      <c r="S178" s="211">
        <v>0</v>
      </c>
      <c r="T178" s="212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125</v>
      </c>
      <c r="AT178" s="213" t="s">
        <v>121</v>
      </c>
      <c r="AU178" s="213" t="s">
        <v>117</v>
      </c>
      <c r="AY178" s="14" t="s">
        <v>118</v>
      </c>
      <c r="BE178" s="214">
        <f t="shared" si="24"/>
        <v>0</v>
      </c>
      <c r="BF178" s="214">
        <f t="shared" si="25"/>
        <v>0</v>
      </c>
      <c r="BG178" s="214">
        <f t="shared" si="26"/>
        <v>0</v>
      </c>
      <c r="BH178" s="214">
        <f t="shared" si="27"/>
        <v>0</v>
      </c>
      <c r="BI178" s="214">
        <f t="shared" si="28"/>
        <v>0</v>
      </c>
      <c r="BJ178" s="14" t="s">
        <v>117</v>
      </c>
      <c r="BK178" s="214">
        <f t="shared" si="29"/>
        <v>0</v>
      </c>
      <c r="BL178" s="14" t="s">
        <v>125</v>
      </c>
      <c r="BM178" s="213" t="s">
        <v>361</v>
      </c>
    </row>
    <row r="179" spans="1:65" s="2" customFormat="1" ht="16.5" customHeight="1">
      <c r="A179" s="31"/>
      <c r="B179" s="32"/>
      <c r="C179" s="201" t="s">
        <v>208</v>
      </c>
      <c r="D179" s="201" t="s">
        <v>121</v>
      </c>
      <c r="E179" s="202" t="s">
        <v>362</v>
      </c>
      <c r="F179" s="203" t="s">
        <v>363</v>
      </c>
      <c r="G179" s="204" t="s">
        <v>124</v>
      </c>
      <c r="H179" s="205">
        <v>2</v>
      </c>
      <c r="I179" s="206"/>
      <c r="J179" s="207">
        <f t="shared" si="20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21"/>
        <v>0</v>
      </c>
      <c r="Q179" s="211">
        <v>0</v>
      </c>
      <c r="R179" s="211">
        <f t="shared" si="22"/>
        <v>0</v>
      </c>
      <c r="S179" s="211">
        <v>0</v>
      </c>
      <c r="T179" s="212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125</v>
      </c>
      <c r="AT179" s="213" t="s">
        <v>121</v>
      </c>
      <c r="AU179" s="213" t="s">
        <v>117</v>
      </c>
      <c r="AY179" s="14" t="s">
        <v>118</v>
      </c>
      <c r="BE179" s="214">
        <f t="shared" si="24"/>
        <v>0</v>
      </c>
      <c r="BF179" s="214">
        <f t="shared" si="25"/>
        <v>0</v>
      </c>
      <c r="BG179" s="214">
        <f t="shared" si="26"/>
        <v>0</v>
      </c>
      <c r="BH179" s="214">
        <f t="shared" si="27"/>
        <v>0</v>
      </c>
      <c r="BI179" s="214">
        <f t="shared" si="28"/>
        <v>0</v>
      </c>
      <c r="BJ179" s="14" t="s">
        <v>117</v>
      </c>
      <c r="BK179" s="214">
        <f t="shared" si="29"/>
        <v>0</v>
      </c>
      <c r="BL179" s="14" t="s">
        <v>125</v>
      </c>
      <c r="BM179" s="213" t="s">
        <v>364</v>
      </c>
    </row>
    <row r="180" spans="1:65" s="2" customFormat="1" ht="21.75" customHeight="1">
      <c r="A180" s="31"/>
      <c r="B180" s="32"/>
      <c r="C180" s="201" t="s">
        <v>365</v>
      </c>
      <c r="D180" s="201" t="s">
        <v>121</v>
      </c>
      <c r="E180" s="202" t="s">
        <v>366</v>
      </c>
      <c r="F180" s="203" t="s">
        <v>367</v>
      </c>
      <c r="G180" s="204" t="s">
        <v>124</v>
      </c>
      <c r="H180" s="205">
        <v>2</v>
      </c>
      <c r="I180" s="206"/>
      <c r="J180" s="207">
        <f t="shared" si="20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21"/>
        <v>0</v>
      </c>
      <c r="Q180" s="211">
        <v>0</v>
      </c>
      <c r="R180" s="211">
        <f t="shared" si="22"/>
        <v>0</v>
      </c>
      <c r="S180" s="211">
        <v>0</v>
      </c>
      <c r="T180" s="212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125</v>
      </c>
      <c r="AT180" s="213" t="s">
        <v>121</v>
      </c>
      <c r="AU180" s="213" t="s">
        <v>117</v>
      </c>
      <c r="AY180" s="14" t="s">
        <v>118</v>
      </c>
      <c r="BE180" s="214">
        <f t="shared" si="24"/>
        <v>0</v>
      </c>
      <c r="BF180" s="214">
        <f t="shared" si="25"/>
        <v>0</v>
      </c>
      <c r="BG180" s="214">
        <f t="shared" si="26"/>
        <v>0</v>
      </c>
      <c r="BH180" s="214">
        <f t="shared" si="27"/>
        <v>0</v>
      </c>
      <c r="BI180" s="214">
        <f t="shared" si="28"/>
        <v>0</v>
      </c>
      <c r="BJ180" s="14" t="s">
        <v>117</v>
      </c>
      <c r="BK180" s="214">
        <f t="shared" si="29"/>
        <v>0</v>
      </c>
      <c r="BL180" s="14" t="s">
        <v>125</v>
      </c>
      <c r="BM180" s="213" t="s">
        <v>368</v>
      </c>
    </row>
    <row r="181" spans="1:65" s="2" customFormat="1" ht="18">
      <c r="A181" s="31"/>
      <c r="B181" s="32"/>
      <c r="C181" s="33"/>
      <c r="D181" s="215" t="s">
        <v>126</v>
      </c>
      <c r="E181" s="33"/>
      <c r="F181" s="216" t="s">
        <v>369</v>
      </c>
      <c r="G181" s="33"/>
      <c r="H181" s="33"/>
      <c r="I181" s="112"/>
      <c r="J181" s="33"/>
      <c r="K181" s="33"/>
      <c r="L181" s="36"/>
      <c r="M181" s="217"/>
      <c r="N181" s="218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126</v>
      </c>
      <c r="AU181" s="14" t="s">
        <v>117</v>
      </c>
    </row>
    <row r="182" spans="1:65" s="2" customFormat="1" ht="16.5" customHeight="1">
      <c r="A182" s="31"/>
      <c r="B182" s="32"/>
      <c r="C182" s="219" t="s">
        <v>213</v>
      </c>
      <c r="D182" s="219" t="s">
        <v>141</v>
      </c>
      <c r="E182" s="220" t="s">
        <v>370</v>
      </c>
      <c r="F182" s="221" t="s">
        <v>371</v>
      </c>
      <c r="G182" s="222" t="s">
        <v>154</v>
      </c>
      <c r="H182" s="223">
        <v>4</v>
      </c>
      <c r="I182" s="224"/>
      <c r="J182" s="225">
        <f t="shared" ref="J182:J200" si="30">ROUND(I182*H182,2)</f>
        <v>0</v>
      </c>
      <c r="K182" s="226"/>
      <c r="L182" s="227"/>
      <c r="M182" s="228" t="s">
        <v>1</v>
      </c>
      <c r="N182" s="229" t="s">
        <v>41</v>
      </c>
      <c r="O182" s="68"/>
      <c r="P182" s="211">
        <f t="shared" ref="P182:P200" si="31">O182*H182</f>
        <v>0</v>
      </c>
      <c r="Q182" s="211">
        <v>0</v>
      </c>
      <c r="R182" s="211">
        <f t="shared" ref="R182:R200" si="32">Q182*H182</f>
        <v>0</v>
      </c>
      <c r="S182" s="211">
        <v>0</v>
      </c>
      <c r="T182" s="212">
        <f t="shared" ref="T182:T200" si="33"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144</v>
      </c>
      <c r="AT182" s="213" t="s">
        <v>141</v>
      </c>
      <c r="AU182" s="213" t="s">
        <v>117</v>
      </c>
      <c r="AY182" s="14" t="s">
        <v>118</v>
      </c>
      <c r="BE182" s="214">
        <f t="shared" ref="BE182:BE200" si="34">IF(N182="základná",J182,0)</f>
        <v>0</v>
      </c>
      <c r="BF182" s="214">
        <f t="shared" ref="BF182:BF200" si="35">IF(N182="znížená",J182,0)</f>
        <v>0</v>
      </c>
      <c r="BG182" s="214">
        <f t="shared" ref="BG182:BG200" si="36">IF(N182="zákl. prenesená",J182,0)</f>
        <v>0</v>
      </c>
      <c r="BH182" s="214">
        <f t="shared" ref="BH182:BH200" si="37">IF(N182="zníž. prenesená",J182,0)</f>
        <v>0</v>
      </c>
      <c r="BI182" s="214">
        <f t="shared" ref="BI182:BI200" si="38">IF(N182="nulová",J182,0)</f>
        <v>0</v>
      </c>
      <c r="BJ182" s="14" t="s">
        <v>117</v>
      </c>
      <c r="BK182" s="214">
        <f t="shared" ref="BK182:BK200" si="39">ROUND(I182*H182,2)</f>
        <v>0</v>
      </c>
      <c r="BL182" s="14" t="s">
        <v>125</v>
      </c>
      <c r="BM182" s="213" t="s">
        <v>372</v>
      </c>
    </row>
    <row r="183" spans="1:65" s="2" customFormat="1" ht="16.5" customHeight="1">
      <c r="A183" s="31"/>
      <c r="B183" s="32"/>
      <c r="C183" s="219" t="s">
        <v>373</v>
      </c>
      <c r="D183" s="219" t="s">
        <v>141</v>
      </c>
      <c r="E183" s="220" t="s">
        <v>374</v>
      </c>
      <c r="F183" s="221" t="s">
        <v>375</v>
      </c>
      <c r="G183" s="222" t="s">
        <v>124</v>
      </c>
      <c r="H183" s="223">
        <v>3</v>
      </c>
      <c r="I183" s="224"/>
      <c r="J183" s="225">
        <f t="shared" si="30"/>
        <v>0</v>
      </c>
      <c r="K183" s="226"/>
      <c r="L183" s="227"/>
      <c r="M183" s="228" t="s">
        <v>1</v>
      </c>
      <c r="N183" s="229" t="s">
        <v>41</v>
      </c>
      <c r="O183" s="68"/>
      <c r="P183" s="211">
        <f t="shared" si="31"/>
        <v>0</v>
      </c>
      <c r="Q183" s="211">
        <v>0</v>
      </c>
      <c r="R183" s="211">
        <f t="shared" si="32"/>
        <v>0</v>
      </c>
      <c r="S183" s="211">
        <v>0</v>
      </c>
      <c r="T183" s="212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144</v>
      </c>
      <c r="AT183" s="213" t="s">
        <v>141</v>
      </c>
      <c r="AU183" s="213" t="s">
        <v>117</v>
      </c>
      <c r="AY183" s="14" t="s">
        <v>118</v>
      </c>
      <c r="BE183" s="214">
        <f t="shared" si="34"/>
        <v>0</v>
      </c>
      <c r="BF183" s="214">
        <f t="shared" si="35"/>
        <v>0</v>
      </c>
      <c r="BG183" s="214">
        <f t="shared" si="36"/>
        <v>0</v>
      </c>
      <c r="BH183" s="214">
        <f t="shared" si="37"/>
        <v>0</v>
      </c>
      <c r="BI183" s="214">
        <f t="shared" si="38"/>
        <v>0</v>
      </c>
      <c r="BJ183" s="14" t="s">
        <v>117</v>
      </c>
      <c r="BK183" s="214">
        <f t="shared" si="39"/>
        <v>0</v>
      </c>
      <c r="BL183" s="14" t="s">
        <v>125</v>
      </c>
      <c r="BM183" s="213" t="s">
        <v>376</v>
      </c>
    </row>
    <row r="184" spans="1:65" s="2" customFormat="1" ht="16.5" customHeight="1">
      <c r="A184" s="31"/>
      <c r="B184" s="32"/>
      <c r="C184" s="219" t="s">
        <v>216</v>
      </c>
      <c r="D184" s="219" t="s">
        <v>141</v>
      </c>
      <c r="E184" s="220" t="s">
        <v>377</v>
      </c>
      <c r="F184" s="221" t="s">
        <v>378</v>
      </c>
      <c r="G184" s="222" t="s">
        <v>124</v>
      </c>
      <c r="H184" s="223">
        <v>3</v>
      </c>
      <c r="I184" s="224"/>
      <c r="J184" s="225">
        <f t="shared" si="30"/>
        <v>0</v>
      </c>
      <c r="K184" s="226"/>
      <c r="L184" s="227"/>
      <c r="M184" s="228" t="s">
        <v>1</v>
      </c>
      <c r="N184" s="229" t="s">
        <v>41</v>
      </c>
      <c r="O184" s="68"/>
      <c r="P184" s="211">
        <f t="shared" si="31"/>
        <v>0</v>
      </c>
      <c r="Q184" s="211">
        <v>0</v>
      </c>
      <c r="R184" s="211">
        <f t="shared" si="32"/>
        <v>0</v>
      </c>
      <c r="S184" s="211">
        <v>0</v>
      </c>
      <c r="T184" s="212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144</v>
      </c>
      <c r="AT184" s="213" t="s">
        <v>141</v>
      </c>
      <c r="AU184" s="213" t="s">
        <v>117</v>
      </c>
      <c r="AY184" s="14" t="s">
        <v>118</v>
      </c>
      <c r="BE184" s="214">
        <f t="shared" si="34"/>
        <v>0</v>
      </c>
      <c r="BF184" s="214">
        <f t="shared" si="35"/>
        <v>0</v>
      </c>
      <c r="BG184" s="214">
        <f t="shared" si="36"/>
        <v>0</v>
      </c>
      <c r="BH184" s="214">
        <f t="shared" si="37"/>
        <v>0</v>
      </c>
      <c r="BI184" s="214">
        <f t="shared" si="38"/>
        <v>0</v>
      </c>
      <c r="BJ184" s="14" t="s">
        <v>117</v>
      </c>
      <c r="BK184" s="214">
        <f t="shared" si="39"/>
        <v>0</v>
      </c>
      <c r="BL184" s="14" t="s">
        <v>125</v>
      </c>
      <c r="BM184" s="213" t="s">
        <v>379</v>
      </c>
    </row>
    <row r="185" spans="1:65" s="2" customFormat="1" ht="16.5" customHeight="1">
      <c r="A185" s="31"/>
      <c r="B185" s="32"/>
      <c r="C185" s="219" t="s">
        <v>380</v>
      </c>
      <c r="D185" s="219" t="s">
        <v>141</v>
      </c>
      <c r="E185" s="220" t="s">
        <v>381</v>
      </c>
      <c r="F185" s="221" t="s">
        <v>382</v>
      </c>
      <c r="G185" s="222" t="s">
        <v>124</v>
      </c>
      <c r="H185" s="223">
        <v>7</v>
      </c>
      <c r="I185" s="224"/>
      <c r="J185" s="225">
        <f t="shared" si="30"/>
        <v>0</v>
      </c>
      <c r="K185" s="226"/>
      <c r="L185" s="227"/>
      <c r="M185" s="228" t="s">
        <v>1</v>
      </c>
      <c r="N185" s="229" t="s">
        <v>41</v>
      </c>
      <c r="O185" s="68"/>
      <c r="P185" s="211">
        <f t="shared" si="31"/>
        <v>0</v>
      </c>
      <c r="Q185" s="211">
        <v>0</v>
      </c>
      <c r="R185" s="211">
        <f t="shared" si="32"/>
        <v>0</v>
      </c>
      <c r="S185" s="211">
        <v>0</v>
      </c>
      <c r="T185" s="212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144</v>
      </c>
      <c r="AT185" s="213" t="s">
        <v>141</v>
      </c>
      <c r="AU185" s="213" t="s">
        <v>117</v>
      </c>
      <c r="AY185" s="14" t="s">
        <v>118</v>
      </c>
      <c r="BE185" s="214">
        <f t="shared" si="34"/>
        <v>0</v>
      </c>
      <c r="BF185" s="214">
        <f t="shared" si="35"/>
        <v>0</v>
      </c>
      <c r="BG185" s="214">
        <f t="shared" si="36"/>
        <v>0</v>
      </c>
      <c r="BH185" s="214">
        <f t="shared" si="37"/>
        <v>0</v>
      </c>
      <c r="BI185" s="214">
        <f t="shared" si="38"/>
        <v>0</v>
      </c>
      <c r="BJ185" s="14" t="s">
        <v>117</v>
      </c>
      <c r="BK185" s="214">
        <f t="shared" si="39"/>
        <v>0</v>
      </c>
      <c r="BL185" s="14" t="s">
        <v>125</v>
      </c>
      <c r="BM185" s="213" t="s">
        <v>383</v>
      </c>
    </row>
    <row r="186" spans="1:65" s="2" customFormat="1" ht="16.5" customHeight="1">
      <c r="A186" s="31"/>
      <c r="B186" s="32"/>
      <c r="C186" s="219" t="s">
        <v>221</v>
      </c>
      <c r="D186" s="219" t="s">
        <v>141</v>
      </c>
      <c r="E186" s="220" t="s">
        <v>384</v>
      </c>
      <c r="F186" s="221" t="s">
        <v>385</v>
      </c>
      <c r="G186" s="222" t="s">
        <v>124</v>
      </c>
      <c r="H186" s="223">
        <v>14</v>
      </c>
      <c r="I186" s="224"/>
      <c r="J186" s="225">
        <f t="shared" si="30"/>
        <v>0</v>
      </c>
      <c r="K186" s="226"/>
      <c r="L186" s="227"/>
      <c r="M186" s="228" t="s">
        <v>1</v>
      </c>
      <c r="N186" s="229" t="s">
        <v>41</v>
      </c>
      <c r="O186" s="68"/>
      <c r="P186" s="211">
        <f t="shared" si="31"/>
        <v>0</v>
      </c>
      <c r="Q186" s="211">
        <v>0</v>
      </c>
      <c r="R186" s="211">
        <f t="shared" si="32"/>
        <v>0</v>
      </c>
      <c r="S186" s="211">
        <v>0</v>
      </c>
      <c r="T186" s="212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144</v>
      </c>
      <c r="AT186" s="213" t="s">
        <v>141</v>
      </c>
      <c r="AU186" s="213" t="s">
        <v>117</v>
      </c>
      <c r="AY186" s="14" t="s">
        <v>118</v>
      </c>
      <c r="BE186" s="214">
        <f t="shared" si="34"/>
        <v>0</v>
      </c>
      <c r="BF186" s="214">
        <f t="shared" si="35"/>
        <v>0</v>
      </c>
      <c r="BG186" s="214">
        <f t="shared" si="36"/>
        <v>0</v>
      </c>
      <c r="BH186" s="214">
        <f t="shared" si="37"/>
        <v>0</v>
      </c>
      <c r="BI186" s="214">
        <f t="shared" si="38"/>
        <v>0</v>
      </c>
      <c r="BJ186" s="14" t="s">
        <v>117</v>
      </c>
      <c r="BK186" s="214">
        <f t="shared" si="39"/>
        <v>0</v>
      </c>
      <c r="BL186" s="14" t="s">
        <v>125</v>
      </c>
      <c r="BM186" s="213" t="s">
        <v>386</v>
      </c>
    </row>
    <row r="187" spans="1:65" s="2" customFormat="1" ht="16.5" customHeight="1">
      <c r="A187" s="31"/>
      <c r="B187" s="32"/>
      <c r="C187" s="219" t="s">
        <v>387</v>
      </c>
      <c r="D187" s="219" t="s">
        <v>141</v>
      </c>
      <c r="E187" s="220" t="s">
        <v>388</v>
      </c>
      <c r="F187" s="221" t="s">
        <v>389</v>
      </c>
      <c r="G187" s="222" t="s">
        <v>124</v>
      </c>
      <c r="H187" s="223">
        <v>4</v>
      </c>
      <c r="I187" s="224"/>
      <c r="J187" s="225">
        <f t="shared" si="30"/>
        <v>0</v>
      </c>
      <c r="K187" s="226"/>
      <c r="L187" s="227"/>
      <c r="M187" s="228" t="s">
        <v>1</v>
      </c>
      <c r="N187" s="229" t="s">
        <v>41</v>
      </c>
      <c r="O187" s="68"/>
      <c r="P187" s="211">
        <f t="shared" si="31"/>
        <v>0</v>
      </c>
      <c r="Q187" s="211">
        <v>0</v>
      </c>
      <c r="R187" s="211">
        <f t="shared" si="32"/>
        <v>0</v>
      </c>
      <c r="S187" s="211">
        <v>0</v>
      </c>
      <c r="T187" s="212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144</v>
      </c>
      <c r="AT187" s="213" t="s">
        <v>141</v>
      </c>
      <c r="AU187" s="213" t="s">
        <v>117</v>
      </c>
      <c r="AY187" s="14" t="s">
        <v>118</v>
      </c>
      <c r="BE187" s="214">
        <f t="shared" si="34"/>
        <v>0</v>
      </c>
      <c r="BF187" s="214">
        <f t="shared" si="35"/>
        <v>0</v>
      </c>
      <c r="BG187" s="214">
        <f t="shared" si="36"/>
        <v>0</v>
      </c>
      <c r="BH187" s="214">
        <f t="shared" si="37"/>
        <v>0</v>
      </c>
      <c r="BI187" s="214">
        <f t="shared" si="38"/>
        <v>0</v>
      </c>
      <c r="BJ187" s="14" t="s">
        <v>117</v>
      </c>
      <c r="BK187" s="214">
        <f t="shared" si="39"/>
        <v>0</v>
      </c>
      <c r="BL187" s="14" t="s">
        <v>125</v>
      </c>
      <c r="BM187" s="213" t="s">
        <v>390</v>
      </c>
    </row>
    <row r="188" spans="1:65" s="2" customFormat="1" ht="16.5" customHeight="1">
      <c r="A188" s="31"/>
      <c r="B188" s="32"/>
      <c r="C188" s="219" t="s">
        <v>225</v>
      </c>
      <c r="D188" s="219" t="s">
        <v>141</v>
      </c>
      <c r="E188" s="220" t="s">
        <v>391</v>
      </c>
      <c r="F188" s="221" t="s">
        <v>392</v>
      </c>
      <c r="G188" s="222" t="s">
        <v>124</v>
      </c>
      <c r="H188" s="223">
        <v>18</v>
      </c>
      <c r="I188" s="224"/>
      <c r="J188" s="225">
        <f t="shared" si="30"/>
        <v>0</v>
      </c>
      <c r="K188" s="226"/>
      <c r="L188" s="227"/>
      <c r="M188" s="228" t="s">
        <v>1</v>
      </c>
      <c r="N188" s="229" t="s">
        <v>41</v>
      </c>
      <c r="O188" s="68"/>
      <c r="P188" s="211">
        <f t="shared" si="31"/>
        <v>0</v>
      </c>
      <c r="Q188" s="211">
        <v>0</v>
      </c>
      <c r="R188" s="211">
        <f t="shared" si="32"/>
        <v>0</v>
      </c>
      <c r="S188" s="211">
        <v>0</v>
      </c>
      <c r="T188" s="212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144</v>
      </c>
      <c r="AT188" s="213" t="s">
        <v>141</v>
      </c>
      <c r="AU188" s="213" t="s">
        <v>117</v>
      </c>
      <c r="AY188" s="14" t="s">
        <v>118</v>
      </c>
      <c r="BE188" s="214">
        <f t="shared" si="34"/>
        <v>0</v>
      </c>
      <c r="BF188" s="214">
        <f t="shared" si="35"/>
        <v>0</v>
      </c>
      <c r="BG188" s="214">
        <f t="shared" si="36"/>
        <v>0</v>
      </c>
      <c r="BH188" s="214">
        <f t="shared" si="37"/>
        <v>0</v>
      </c>
      <c r="BI188" s="214">
        <f t="shared" si="38"/>
        <v>0</v>
      </c>
      <c r="BJ188" s="14" t="s">
        <v>117</v>
      </c>
      <c r="BK188" s="214">
        <f t="shared" si="39"/>
        <v>0</v>
      </c>
      <c r="BL188" s="14" t="s">
        <v>125</v>
      </c>
      <c r="BM188" s="213" t="s">
        <v>393</v>
      </c>
    </row>
    <row r="189" spans="1:65" s="2" customFormat="1" ht="16.5" customHeight="1">
      <c r="A189" s="31"/>
      <c r="B189" s="32"/>
      <c r="C189" s="219" t="s">
        <v>394</v>
      </c>
      <c r="D189" s="219" t="s">
        <v>141</v>
      </c>
      <c r="E189" s="220" t="s">
        <v>395</v>
      </c>
      <c r="F189" s="221" t="s">
        <v>396</v>
      </c>
      <c r="G189" s="222" t="s">
        <v>124</v>
      </c>
      <c r="H189" s="223">
        <v>12</v>
      </c>
      <c r="I189" s="224"/>
      <c r="J189" s="225">
        <f t="shared" si="30"/>
        <v>0</v>
      </c>
      <c r="K189" s="226"/>
      <c r="L189" s="227"/>
      <c r="M189" s="228" t="s">
        <v>1</v>
      </c>
      <c r="N189" s="229" t="s">
        <v>41</v>
      </c>
      <c r="O189" s="68"/>
      <c r="P189" s="211">
        <f t="shared" si="31"/>
        <v>0</v>
      </c>
      <c r="Q189" s="211">
        <v>0</v>
      </c>
      <c r="R189" s="211">
        <f t="shared" si="32"/>
        <v>0</v>
      </c>
      <c r="S189" s="211">
        <v>0</v>
      </c>
      <c r="T189" s="212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3" t="s">
        <v>144</v>
      </c>
      <c r="AT189" s="213" t="s">
        <v>141</v>
      </c>
      <c r="AU189" s="213" t="s">
        <v>117</v>
      </c>
      <c r="AY189" s="14" t="s">
        <v>118</v>
      </c>
      <c r="BE189" s="214">
        <f t="shared" si="34"/>
        <v>0</v>
      </c>
      <c r="BF189" s="214">
        <f t="shared" si="35"/>
        <v>0</v>
      </c>
      <c r="BG189" s="214">
        <f t="shared" si="36"/>
        <v>0</v>
      </c>
      <c r="BH189" s="214">
        <f t="shared" si="37"/>
        <v>0</v>
      </c>
      <c r="BI189" s="214">
        <f t="shared" si="38"/>
        <v>0</v>
      </c>
      <c r="BJ189" s="14" t="s">
        <v>117</v>
      </c>
      <c r="BK189" s="214">
        <f t="shared" si="39"/>
        <v>0</v>
      </c>
      <c r="BL189" s="14" t="s">
        <v>125</v>
      </c>
      <c r="BM189" s="213" t="s">
        <v>397</v>
      </c>
    </row>
    <row r="190" spans="1:65" s="2" customFormat="1" ht="16.5" customHeight="1">
      <c r="A190" s="31"/>
      <c r="B190" s="32"/>
      <c r="C190" s="219" t="s">
        <v>230</v>
      </c>
      <c r="D190" s="219" t="s">
        <v>141</v>
      </c>
      <c r="E190" s="220" t="s">
        <v>398</v>
      </c>
      <c r="F190" s="221" t="s">
        <v>399</v>
      </c>
      <c r="G190" s="222" t="s">
        <v>124</v>
      </c>
      <c r="H190" s="223">
        <v>14</v>
      </c>
      <c r="I190" s="224"/>
      <c r="J190" s="225">
        <f t="shared" si="30"/>
        <v>0</v>
      </c>
      <c r="K190" s="226"/>
      <c r="L190" s="227"/>
      <c r="M190" s="228" t="s">
        <v>1</v>
      </c>
      <c r="N190" s="229" t="s">
        <v>41</v>
      </c>
      <c r="O190" s="68"/>
      <c r="P190" s="211">
        <f t="shared" si="31"/>
        <v>0</v>
      </c>
      <c r="Q190" s="211">
        <v>0</v>
      </c>
      <c r="R190" s="211">
        <f t="shared" si="32"/>
        <v>0</v>
      </c>
      <c r="S190" s="211">
        <v>0</v>
      </c>
      <c r="T190" s="212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144</v>
      </c>
      <c r="AT190" s="213" t="s">
        <v>141</v>
      </c>
      <c r="AU190" s="213" t="s">
        <v>117</v>
      </c>
      <c r="AY190" s="14" t="s">
        <v>118</v>
      </c>
      <c r="BE190" s="214">
        <f t="shared" si="34"/>
        <v>0</v>
      </c>
      <c r="BF190" s="214">
        <f t="shared" si="35"/>
        <v>0</v>
      </c>
      <c r="BG190" s="214">
        <f t="shared" si="36"/>
        <v>0</v>
      </c>
      <c r="BH190" s="214">
        <f t="shared" si="37"/>
        <v>0</v>
      </c>
      <c r="BI190" s="214">
        <f t="shared" si="38"/>
        <v>0</v>
      </c>
      <c r="BJ190" s="14" t="s">
        <v>117</v>
      </c>
      <c r="BK190" s="214">
        <f t="shared" si="39"/>
        <v>0</v>
      </c>
      <c r="BL190" s="14" t="s">
        <v>125</v>
      </c>
      <c r="BM190" s="213" t="s">
        <v>400</v>
      </c>
    </row>
    <row r="191" spans="1:65" s="2" customFormat="1" ht="16.5" customHeight="1">
      <c r="A191" s="31"/>
      <c r="B191" s="32"/>
      <c r="C191" s="219" t="s">
        <v>401</v>
      </c>
      <c r="D191" s="219" t="s">
        <v>141</v>
      </c>
      <c r="E191" s="220" t="s">
        <v>402</v>
      </c>
      <c r="F191" s="221" t="s">
        <v>403</v>
      </c>
      <c r="G191" s="222" t="s">
        <v>124</v>
      </c>
      <c r="H191" s="223">
        <v>52</v>
      </c>
      <c r="I191" s="224"/>
      <c r="J191" s="225">
        <f t="shared" si="30"/>
        <v>0</v>
      </c>
      <c r="K191" s="226"/>
      <c r="L191" s="227"/>
      <c r="M191" s="228" t="s">
        <v>1</v>
      </c>
      <c r="N191" s="229" t="s">
        <v>41</v>
      </c>
      <c r="O191" s="68"/>
      <c r="P191" s="211">
        <f t="shared" si="31"/>
        <v>0</v>
      </c>
      <c r="Q191" s="211">
        <v>0</v>
      </c>
      <c r="R191" s="211">
        <f t="shared" si="32"/>
        <v>0</v>
      </c>
      <c r="S191" s="211">
        <v>0</v>
      </c>
      <c r="T191" s="212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3" t="s">
        <v>144</v>
      </c>
      <c r="AT191" s="213" t="s">
        <v>141</v>
      </c>
      <c r="AU191" s="213" t="s">
        <v>117</v>
      </c>
      <c r="AY191" s="14" t="s">
        <v>118</v>
      </c>
      <c r="BE191" s="214">
        <f t="shared" si="34"/>
        <v>0</v>
      </c>
      <c r="BF191" s="214">
        <f t="shared" si="35"/>
        <v>0</v>
      </c>
      <c r="BG191" s="214">
        <f t="shared" si="36"/>
        <v>0</v>
      </c>
      <c r="BH191" s="214">
        <f t="shared" si="37"/>
        <v>0</v>
      </c>
      <c r="BI191" s="214">
        <f t="shared" si="38"/>
        <v>0</v>
      </c>
      <c r="BJ191" s="14" t="s">
        <v>117</v>
      </c>
      <c r="BK191" s="214">
        <f t="shared" si="39"/>
        <v>0</v>
      </c>
      <c r="BL191" s="14" t="s">
        <v>125</v>
      </c>
      <c r="BM191" s="213" t="s">
        <v>404</v>
      </c>
    </row>
    <row r="192" spans="1:65" s="2" customFormat="1" ht="16.5" customHeight="1">
      <c r="A192" s="31"/>
      <c r="B192" s="32"/>
      <c r="C192" s="219" t="s">
        <v>233</v>
      </c>
      <c r="D192" s="219" t="s">
        <v>141</v>
      </c>
      <c r="E192" s="220" t="s">
        <v>405</v>
      </c>
      <c r="F192" s="221" t="s">
        <v>406</v>
      </c>
      <c r="G192" s="222" t="s">
        <v>124</v>
      </c>
      <c r="H192" s="223">
        <v>12</v>
      </c>
      <c r="I192" s="224"/>
      <c r="J192" s="225">
        <f t="shared" si="30"/>
        <v>0</v>
      </c>
      <c r="K192" s="226"/>
      <c r="L192" s="227"/>
      <c r="M192" s="228" t="s">
        <v>1</v>
      </c>
      <c r="N192" s="229" t="s">
        <v>41</v>
      </c>
      <c r="O192" s="68"/>
      <c r="P192" s="211">
        <f t="shared" si="31"/>
        <v>0</v>
      </c>
      <c r="Q192" s="211">
        <v>0</v>
      </c>
      <c r="R192" s="211">
        <f t="shared" si="32"/>
        <v>0</v>
      </c>
      <c r="S192" s="211">
        <v>0</v>
      </c>
      <c r="T192" s="212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3" t="s">
        <v>144</v>
      </c>
      <c r="AT192" s="213" t="s">
        <v>141</v>
      </c>
      <c r="AU192" s="213" t="s">
        <v>117</v>
      </c>
      <c r="AY192" s="14" t="s">
        <v>118</v>
      </c>
      <c r="BE192" s="214">
        <f t="shared" si="34"/>
        <v>0</v>
      </c>
      <c r="BF192" s="214">
        <f t="shared" si="35"/>
        <v>0</v>
      </c>
      <c r="BG192" s="214">
        <f t="shared" si="36"/>
        <v>0</v>
      </c>
      <c r="BH192" s="214">
        <f t="shared" si="37"/>
        <v>0</v>
      </c>
      <c r="BI192" s="214">
        <f t="shared" si="38"/>
        <v>0</v>
      </c>
      <c r="BJ192" s="14" t="s">
        <v>117</v>
      </c>
      <c r="BK192" s="214">
        <f t="shared" si="39"/>
        <v>0</v>
      </c>
      <c r="BL192" s="14" t="s">
        <v>125</v>
      </c>
      <c r="BM192" s="213" t="s">
        <v>407</v>
      </c>
    </row>
    <row r="193" spans="1:65" s="2" customFormat="1" ht="16.5" customHeight="1">
      <c r="A193" s="31"/>
      <c r="B193" s="32"/>
      <c r="C193" s="219" t="s">
        <v>408</v>
      </c>
      <c r="D193" s="219" t="s">
        <v>141</v>
      </c>
      <c r="E193" s="220" t="s">
        <v>409</v>
      </c>
      <c r="F193" s="221" t="s">
        <v>410</v>
      </c>
      <c r="G193" s="222" t="s">
        <v>124</v>
      </c>
      <c r="H193" s="223">
        <v>35</v>
      </c>
      <c r="I193" s="224"/>
      <c r="J193" s="225">
        <f t="shared" si="30"/>
        <v>0</v>
      </c>
      <c r="K193" s="226"/>
      <c r="L193" s="227"/>
      <c r="M193" s="228" t="s">
        <v>1</v>
      </c>
      <c r="N193" s="229" t="s">
        <v>41</v>
      </c>
      <c r="O193" s="68"/>
      <c r="P193" s="211">
        <f t="shared" si="31"/>
        <v>0</v>
      </c>
      <c r="Q193" s="211">
        <v>0</v>
      </c>
      <c r="R193" s="211">
        <f t="shared" si="32"/>
        <v>0</v>
      </c>
      <c r="S193" s="211">
        <v>0</v>
      </c>
      <c r="T193" s="212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3" t="s">
        <v>144</v>
      </c>
      <c r="AT193" s="213" t="s">
        <v>141</v>
      </c>
      <c r="AU193" s="213" t="s">
        <v>117</v>
      </c>
      <c r="AY193" s="14" t="s">
        <v>118</v>
      </c>
      <c r="BE193" s="214">
        <f t="shared" si="34"/>
        <v>0</v>
      </c>
      <c r="BF193" s="214">
        <f t="shared" si="35"/>
        <v>0</v>
      </c>
      <c r="BG193" s="214">
        <f t="shared" si="36"/>
        <v>0</v>
      </c>
      <c r="BH193" s="214">
        <f t="shared" si="37"/>
        <v>0</v>
      </c>
      <c r="BI193" s="214">
        <f t="shared" si="38"/>
        <v>0</v>
      </c>
      <c r="BJ193" s="14" t="s">
        <v>117</v>
      </c>
      <c r="BK193" s="214">
        <f t="shared" si="39"/>
        <v>0</v>
      </c>
      <c r="BL193" s="14" t="s">
        <v>125</v>
      </c>
      <c r="BM193" s="213" t="s">
        <v>411</v>
      </c>
    </row>
    <row r="194" spans="1:65" s="2" customFormat="1" ht="16.5" customHeight="1">
      <c r="A194" s="31"/>
      <c r="B194" s="32"/>
      <c r="C194" s="219" t="s">
        <v>240</v>
      </c>
      <c r="D194" s="219" t="s">
        <v>141</v>
      </c>
      <c r="E194" s="220" t="s">
        <v>412</v>
      </c>
      <c r="F194" s="221" t="s">
        <v>413</v>
      </c>
      <c r="G194" s="222" t="s">
        <v>124</v>
      </c>
      <c r="H194" s="223">
        <v>18</v>
      </c>
      <c r="I194" s="224"/>
      <c r="J194" s="225">
        <f t="shared" si="30"/>
        <v>0</v>
      </c>
      <c r="K194" s="226"/>
      <c r="L194" s="227"/>
      <c r="M194" s="228" t="s">
        <v>1</v>
      </c>
      <c r="N194" s="229" t="s">
        <v>41</v>
      </c>
      <c r="O194" s="68"/>
      <c r="P194" s="211">
        <f t="shared" si="31"/>
        <v>0</v>
      </c>
      <c r="Q194" s="211">
        <v>0</v>
      </c>
      <c r="R194" s="211">
        <f t="shared" si="32"/>
        <v>0</v>
      </c>
      <c r="S194" s="211">
        <v>0</v>
      </c>
      <c r="T194" s="212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3" t="s">
        <v>144</v>
      </c>
      <c r="AT194" s="213" t="s">
        <v>141</v>
      </c>
      <c r="AU194" s="213" t="s">
        <v>117</v>
      </c>
      <c r="AY194" s="14" t="s">
        <v>118</v>
      </c>
      <c r="BE194" s="214">
        <f t="shared" si="34"/>
        <v>0</v>
      </c>
      <c r="BF194" s="214">
        <f t="shared" si="35"/>
        <v>0</v>
      </c>
      <c r="BG194" s="214">
        <f t="shared" si="36"/>
        <v>0</v>
      </c>
      <c r="BH194" s="214">
        <f t="shared" si="37"/>
        <v>0</v>
      </c>
      <c r="BI194" s="214">
        <f t="shared" si="38"/>
        <v>0</v>
      </c>
      <c r="BJ194" s="14" t="s">
        <v>117</v>
      </c>
      <c r="BK194" s="214">
        <f t="shared" si="39"/>
        <v>0</v>
      </c>
      <c r="BL194" s="14" t="s">
        <v>125</v>
      </c>
      <c r="BM194" s="213" t="s">
        <v>414</v>
      </c>
    </row>
    <row r="195" spans="1:65" s="2" customFormat="1" ht="21.75" customHeight="1">
      <c r="A195" s="31"/>
      <c r="B195" s="32"/>
      <c r="C195" s="219" t="s">
        <v>415</v>
      </c>
      <c r="D195" s="219" t="s">
        <v>141</v>
      </c>
      <c r="E195" s="220" t="s">
        <v>416</v>
      </c>
      <c r="F195" s="221" t="s">
        <v>417</v>
      </c>
      <c r="G195" s="222" t="s">
        <v>124</v>
      </c>
      <c r="H195" s="223">
        <v>42</v>
      </c>
      <c r="I195" s="224"/>
      <c r="J195" s="225">
        <f t="shared" si="30"/>
        <v>0</v>
      </c>
      <c r="K195" s="226"/>
      <c r="L195" s="227"/>
      <c r="M195" s="228" t="s">
        <v>1</v>
      </c>
      <c r="N195" s="229" t="s">
        <v>41</v>
      </c>
      <c r="O195" s="68"/>
      <c r="P195" s="211">
        <f t="shared" si="31"/>
        <v>0</v>
      </c>
      <c r="Q195" s="211">
        <v>0</v>
      </c>
      <c r="R195" s="211">
        <f t="shared" si="32"/>
        <v>0</v>
      </c>
      <c r="S195" s="211">
        <v>0</v>
      </c>
      <c r="T195" s="212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3" t="s">
        <v>144</v>
      </c>
      <c r="AT195" s="213" t="s">
        <v>141</v>
      </c>
      <c r="AU195" s="213" t="s">
        <v>117</v>
      </c>
      <c r="AY195" s="14" t="s">
        <v>118</v>
      </c>
      <c r="BE195" s="214">
        <f t="shared" si="34"/>
        <v>0</v>
      </c>
      <c r="BF195" s="214">
        <f t="shared" si="35"/>
        <v>0</v>
      </c>
      <c r="BG195" s="214">
        <f t="shared" si="36"/>
        <v>0</v>
      </c>
      <c r="BH195" s="214">
        <f t="shared" si="37"/>
        <v>0</v>
      </c>
      <c r="BI195" s="214">
        <f t="shared" si="38"/>
        <v>0</v>
      </c>
      <c r="BJ195" s="14" t="s">
        <v>117</v>
      </c>
      <c r="BK195" s="214">
        <f t="shared" si="39"/>
        <v>0</v>
      </c>
      <c r="BL195" s="14" t="s">
        <v>125</v>
      </c>
      <c r="BM195" s="213" t="s">
        <v>418</v>
      </c>
    </row>
    <row r="196" spans="1:65" s="2" customFormat="1" ht="21.75" customHeight="1">
      <c r="A196" s="31"/>
      <c r="B196" s="32"/>
      <c r="C196" s="219" t="s">
        <v>244</v>
      </c>
      <c r="D196" s="219" t="s">
        <v>141</v>
      </c>
      <c r="E196" s="220" t="s">
        <v>419</v>
      </c>
      <c r="F196" s="221" t="s">
        <v>420</v>
      </c>
      <c r="G196" s="222" t="s">
        <v>124</v>
      </c>
      <c r="H196" s="223">
        <v>12</v>
      </c>
      <c r="I196" s="224"/>
      <c r="J196" s="225">
        <f t="shared" si="30"/>
        <v>0</v>
      </c>
      <c r="K196" s="226"/>
      <c r="L196" s="227"/>
      <c r="M196" s="228" t="s">
        <v>1</v>
      </c>
      <c r="N196" s="229" t="s">
        <v>41</v>
      </c>
      <c r="O196" s="68"/>
      <c r="P196" s="211">
        <f t="shared" si="31"/>
        <v>0</v>
      </c>
      <c r="Q196" s="211">
        <v>0</v>
      </c>
      <c r="R196" s="211">
        <f t="shared" si="32"/>
        <v>0</v>
      </c>
      <c r="S196" s="211">
        <v>0</v>
      </c>
      <c r="T196" s="212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3" t="s">
        <v>144</v>
      </c>
      <c r="AT196" s="213" t="s">
        <v>141</v>
      </c>
      <c r="AU196" s="213" t="s">
        <v>117</v>
      </c>
      <c r="AY196" s="14" t="s">
        <v>118</v>
      </c>
      <c r="BE196" s="214">
        <f t="shared" si="34"/>
        <v>0</v>
      </c>
      <c r="BF196" s="214">
        <f t="shared" si="35"/>
        <v>0</v>
      </c>
      <c r="BG196" s="214">
        <f t="shared" si="36"/>
        <v>0</v>
      </c>
      <c r="BH196" s="214">
        <f t="shared" si="37"/>
        <v>0</v>
      </c>
      <c r="BI196" s="214">
        <f t="shared" si="38"/>
        <v>0</v>
      </c>
      <c r="BJ196" s="14" t="s">
        <v>117</v>
      </c>
      <c r="BK196" s="214">
        <f t="shared" si="39"/>
        <v>0</v>
      </c>
      <c r="BL196" s="14" t="s">
        <v>125</v>
      </c>
      <c r="BM196" s="213" t="s">
        <v>421</v>
      </c>
    </row>
    <row r="197" spans="1:65" s="2" customFormat="1" ht="16.5" customHeight="1">
      <c r="A197" s="31"/>
      <c r="B197" s="32"/>
      <c r="C197" s="219" t="s">
        <v>422</v>
      </c>
      <c r="D197" s="219" t="s">
        <v>141</v>
      </c>
      <c r="E197" s="220" t="s">
        <v>423</v>
      </c>
      <c r="F197" s="221" t="s">
        <v>424</v>
      </c>
      <c r="G197" s="222" t="s">
        <v>124</v>
      </c>
      <c r="H197" s="223">
        <v>19</v>
      </c>
      <c r="I197" s="224"/>
      <c r="J197" s="225">
        <f t="shared" si="30"/>
        <v>0</v>
      </c>
      <c r="K197" s="226"/>
      <c r="L197" s="227"/>
      <c r="M197" s="228" t="s">
        <v>1</v>
      </c>
      <c r="N197" s="229" t="s">
        <v>41</v>
      </c>
      <c r="O197" s="68"/>
      <c r="P197" s="211">
        <f t="shared" si="31"/>
        <v>0</v>
      </c>
      <c r="Q197" s="211">
        <v>0</v>
      </c>
      <c r="R197" s="211">
        <f t="shared" si="32"/>
        <v>0</v>
      </c>
      <c r="S197" s="211">
        <v>0</v>
      </c>
      <c r="T197" s="212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3" t="s">
        <v>144</v>
      </c>
      <c r="AT197" s="213" t="s">
        <v>141</v>
      </c>
      <c r="AU197" s="213" t="s">
        <v>117</v>
      </c>
      <c r="AY197" s="14" t="s">
        <v>118</v>
      </c>
      <c r="BE197" s="214">
        <f t="shared" si="34"/>
        <v>0</v>
      </c>
      <c r="BF197" s="214">
        <f t="shared" si="35"/>
        <v>0</v>
      </c>
      <c r="BG197" s="214">
        <f t="shared" si="36"/>
        <v>0</v>
      </c>
      <c r="BH197" s="214">
        <f t="shared" si="37"/>
        <v>0</v>
      </c>
      <c r="BI197" s="214">
        <f t="shared" si="38"/>
        <v>0</v>
      </c>
      <c r="BJ197" s="14" t="s">
        <v>117</v>
      </c>
      <c r="BK197" s="214">
        <f t="shared" si="39"/>
        <v>0</v>
      </c>
      <c r="BL197" s="14" t="s">
        <v>125</v>
      </c>
      <c r="BM197" s="213" t="s">
        <v>425</v>
      </c>
    </row>
    <row r="198" spans="1:65" s="2" customFormat="1" ht="16.5" customHeight="1">
      <c r="A198" s="31"/>
      <c r="B198" s="32"/>
      <c r="C198" s="219" t="s">
        <v>250</v>
      </c>
      <c r="D198" s="219" t="s">
        <v>141</v>
      </c>
      <c r="E198" s="220" t="s">
        <v>426</v>
      </c>
      <c r="F198" s="221" t="s">
        <v>427</v>
      </c>
      <c r="G198" s="222" t="s">
        <v>124</v>
      </c>
      <c r="H198" s="223">
        <v>12</v>
      </c>
      <c r="I198" s="224"/>
      <c r="J198" s="225">
        <f t="shared" si="30"/>
        <v>0</v>
      </c>
      <c r="K198" s="226"/>
      <c r="L198" s="227"/>
      <c r="M198" s="228" t="s">
        <v>1</v>
      </c>
      <c r="N198" s="229" t="s">
        <v>41</v>
      </c>
      <c r="O198" s="68"/>
      <c r="P198" s="211">
        <f t="shared" si="31"/>
        <v>0</v>
      </c>
      <c r="Q198" s="211">
        <v>0</v>
      </c>
      <c r="R198" s="211">
        <f t="shared" si="32"/>
        <v>0</v>
      </c>
      <c r="S198" s="211">
        <v>0</v>
      </c>
      <c r="T198" s="212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3" t="s">
        <v>144</v>
      </c>
      <c r="AT198" s="213" t="s">
        <v>141</v>
      </c>
      <c r="AU198" s="213" t="s">
        <v>117</v>
      </c>
      <c r="AY198" s="14" t="s">
        <v>118</v>
      </c>
      <c r="BE198" s="214">
        <f t="shared" si="34"/>
        <v>0</v>
      </c>
      <c r="BF198" s="214">
        <f t="shared" si="35"/>
        <v>0</v>
      </c>
      <c r="BG198" s="214">
        <f t="shared" si="36"/>
        <v>0</v>
      </c>
      <c r="BH198" s="214">
        <f t="shared" si="37"/>
        <v>0</v>
      </c>
      <c r="BI198" s="214">
        <f t="shared" si="38"/>
        <v>0</v>
      </c>
      <c r="BJ198" s="14" t="s">
        <v>117</v>
      </c>
      <c r="BK198" s="214">
        <f t="shared" si="39"/>
        <v>0</v>
      </c>
      <c r="BL198" s="14" t="s">
        <v>125</v>
      </c>
      <c r="BM198" s="213" t="s">
        <v>428</v>
      </c>
    </row>
    <row r="199" spans="1:65" s="2" customFormat="1" ht="16.5" customHeight="1">
      <c r="A199" s="31"/>
      <c r="B199" s="32"/>
      <c r="C199" s="219" t="s">
        <v>429</v>
      </c>
      <c r="D199" s="219" t="s">
        <v>141</v>
      </c>
      <c r="E199" s="220" t="s">
        <v>430</v>
      </c>
      <c r="F199" s="221" t="s">
        <v>431</v>
      </c>
      <c r="G199" s="222" t="s">
        <v>124</v>
      </c>
      <c r="H199" s="223">
        <v>4</v>
      </c>
      <c r="I199" s="224"/>
      <c r="J199" s="225">
        <f t="shared" si="30"/>
        <v>0</v>
      </c>
      <c r="K199" s="226"/>
      <c r="L199" s="227"/>
      <c r="M199" s="228" t="s">
        <v>1</v>
      </c>
      <c r="N199" s="229" t="s">
        <v>41</v>
      </c>
      <c r="O199" s="68"/>
      <c r="P199" s="211">
        <f t="shared" si="31"/>
        <v>0</v>
      </c>
      <c r="Q199" s="211">
        <v>0</v>
      </c>
      <c r="R199" s="211">
        <f t="shared" si="32"/>
        <v>0</v>
      </c>
      <c r="S199" s="211">
        <v>0</v>
      </c>
      <c r="T199" s="212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3" t="s">
        <v>144</v>
      </c>
      <c r="AT199" s="213" t="s">
        <v>141</v>
      </c>
      <c r="AU199" s="213" t="s">
        <v>117</v>
      </c>
      <c r="AY199" s="14" t="s">
        <v>118</v>
      </c>
      <c r="BE199" s="214">
        <f t="shared" si="34"/>
        <v>0</v>
      </c>
      <c r="BF199" s="214">
        <f t="shared" si="35"/>
        <v>0</v>
      </c>
      <c r="BG199" s="214">
        <f t="shared" si="36"/>
        <v>0</v>
      </c>
      <c r="BH199" s="214">
        <f t="shared" si="37"/>
        <v>0</v>
      </c>
      <c r="BI199" s="214">
        <f t="shared" si="38"/>
        <v>0</v>
      </c>
      <c r="BJ199" s="14" t="s">
        <v>117</v>
      </c>
      <c r="BK199" s="214">
        <f t="shared" si="39"/>
        <v>0</v>
      </c>
      <c r="BL199" s="14" t="s">
        <v>125</v>
      </c>
      <c r="BM199" s="213" t="s">
        <v>432</v>
      </c>
    </row>
    <row r="200" spans="1:65" s="2" customFormat="1" ht="33" customHeight="1">
      <c r="A200" s="31"/>
      <c r="B200" s="32"/>
      <c r="C200" s="219" t="s">
        <v>257</v>
      </c>
      <c r="D200" s="219" t="s">
        <v>141</v>
      </c>
      <c r="E200" s="220" t="s">
        <v>433</v>
      </c>
      <c r="F200" s="221" t="s">
        <v>434</v>
      </c>
      <c r="G200" s="222" t="s">
        <v>124</v>
      </c>
      <c r="H200" s="223">
        <v>2</v>
      </c>
      <c r="I200" s="224"/>
      <c r="J200" s="225">
        <f t="shared" si="30"/>
        <v>0</v>
      </c>
      <c r="K200" s="226"/>
      <c r="L200" s="227"/>
      <c r="M200" s="228" t="s">
        <v>1</v>
      </c>
      <c r="N200" s="229" t="s">
        <v>41</v>
      </c>
      <c r="O200" s="68"/>
      <c r="P200" s="211">
        <f t="shared" si="31"/>
        <v>0</v>
      </c>
      <c r="Q200" s="211">
        <v>0</v>
      </c>
      <c r="R200" s="211">
        <f t="shared" si="32"/>
        <v>0</v>
      </c>
      <c r="S200" s="211">
        <v>0</v>
      </c>
      <c r="T200" s="212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3" t="s">
        <v>144</v>
      </c>
      <c r="AT200" s="213" t="s">
        <v>141</v>
      </c>
      <c r="AU200" s="213" t="s">
        <v>117</v>
      </c>
      <c r="AY200" s="14" t="s">
        <v>118</v>
      </c>
      <c r="BE200" s="214">
        <f t="shared" si="34"/>
        <v>0</v>
      </c>
      <c r="BF200" s="214">
        <f t="shared" si="35"/>
        <v>0</v>
      </c>
      <c r="BG200" s="214">
        <f t="shared" si="36"/>
        <v>0</v>
      </c>
      <c r="BH200" s="214">
        <f t="shared" si="37"/>
        <v>0</v>
      </c>
      <c r="BI200" s="214">
        <f t="shared" si="38"/>
        <v>0</v>
      </c>
      <c r="BJ200" s="14" t="s">
        <v>117</v>
      </c>
      <c r="BK200" s="214">
        <f t="shared" si="39"/>
        <v>0</v>
      </c>
      <c r="BL200" s="14" t="s">
        <v>125</v>
      </c>
      <c r="BM200" s="213" t="s">
        <v>435</v>
      </c>
    </row>
    <row r="201" spans="1:65" s="2" customFormat="1" ht="18">
      <c r="A201" s="31"/>
      <c r="B201" s="32"/>
      <c r="C201" s="33"/>
      <c r="D201" s="215" t="s">
        <v>126</v>
      </c>
      <c r="E201" s="33"/>
      <c r="F201" s="216" t="s">
        <v>436</v>
      </c>
      <c r="G201" s="33"/>
      <c r="H201" s="33"/>
      <c r="I201" s="112"/>
      <c r="J201" s="33"/>
      <c r="K201" s="33"/>
      <c r="L201" s="36"/>
      <c r="M201" s="217"/>
      <c r="N201" s="218"/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126</v>
      </c>
      <c r="AU201" s="14" t="s">
        <v>117</v>
      </c>
    </row>
    <row r="202" spans="1:65" s="2" customFormat="1" ht="21.75" customHeight="1">
      <c r="A202" s="31"/>
      <c r="B202" s="32"/>
      <c r="C202" s="219" t="s">
        <v>437</v>
      </c>
      <c r="D202" s="219" t="s">
        <v>141</v>
      </c>
      <c r="E202" s="220" t="s">
        <v>438</v>
      </c>
      <c r="F202" s="221" t="s">
        <v>439</v>
      </c>
      <c r="G202" s="222" t="s">
        <v>124</v>
      </c>
      <c r="H202" s="223">
        <v>4</v>
      </c>
      <c r="I202" s="224"/>
      <c r="J202" s="225">
        <f>ROUND(I202*H202,2)</f>
        <v>0</v>
      </c>
      <c r="K202" s="226"/>
      <c r="L202" s="227"/>
      <c r="M202" s="228" t="s">
        <v>1</v>
      </c>
      <c r="N202" s="229" t="s">
        <v>41</v>
      </c>
      <c r="O202" s="68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3" t="s">
        <v>144</v>
      </c>
      <c r="AT202" s="213" t="s">
        <v>141</v>
      </c>
      <c r="AU202" s="213" t="s">
        <v>117</v>
      </c>
      <c r="AY202" s="14" t="s">
        <v>118</v>
      </c>
      <c r="BE202" s="214">
        <f>IF(N202="základná",J202,0)</f>
        <v>0</v>
      </c>
      <c r="BF202" s="214">
        <f>IF(N202="znížená",J202,0)</f>
        <v>0</v>
      </c>
      <c r="BG202" s="214">
        <f>IF(N202="zákl. prenesená",J202,0)</f>
        <v>0</v>
      </c>
      <c r="BH202" s="214">
        <f>IF(N202="zníž. prenesená",J202,0)</f>
        <v>0</v>
      </c>
      <c r="BI202" s="214">
        <f>IF(N202="nulová",J202,0)</f>
        <v>0</v>
      </c>
      <c r="BJ202" s="14" t="s">
        <v>117</v>
      </c>
      <c r="BK202" s="214">
        <f>ROUND(I202*H202,2)</f>
        <v>0</v>
      </c>
      <c r="BL202" s="14" t="s">
        <v>125</v>
      </c>
      <c r="BM202" s="213" t="s">
        <v>440</v>
      </c>
    </row>
    <row r="203" spans="1:65" s="2" customFormat="1" ht="21.75" customHeight="1">
      <c r="A203" s="31"/>
      <c r="B203" s="32"/>
      <c r="C203" s="219" t="s">
        <v>315</v>
      </c>
      <c r="D203" s="219" t="s">
        <v>141</v>
      </c>
      <c r="E203" s="220" t="s">
        <v>441</v>
      </c>
      <c r="F203" s="221" t="s">
        <v>442</v>
      </c>
      <c r="G203" s="222" t="s">
        <v>124</v>
      </c>
      <c r="H203" s="223">
        <v>1</v>
      </c>
      <c r="I203" s="224"/>
      <c r="J203" s="225">
        <f>ROUND(I203*H203,2)</f>
        <v>0</v>
      </c>
      <c r="K203" s="226"/>
      <c r="L203" s="227"/>
      <c r="M203" s="228" t="s">
        <v>1</v>
      </c>
      <c r="N203" s="229" t="s">
        <v>41</v>
      </c>
      <c r="O203" s="68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3" t="s">
        <v>144</v>
      </c>
      <c r="AT203" s="213" t="s">
        <v>141</v>
      </c>
      <c r="AU203" s="213" t="s">
        <v>117</v>
      </c>
      <c r="AY203" s="14" t="s">
        <v>118</v>
      </c>
      <c r="BE203" s="214">
        <f>IF(N203="základná",J203,0)</f>
        <v>0</v>
      </c>
      <c r="BF203" s="214">
        <f>IF(N203="znížená",J203,0)</f>
        <v>0</v>
      </c>
      <c r="BG203" s="214">
        <f>IF(N203="zákl. prenesená",J203,0)</f>
        <v>0</v>
      </c>
      <c r="BH203" s="214">
        <f>IF(N203="zníž. prenesená",J203,0)</f>
        <v>0</v>
      </c>
      <c r="BI203" s="214">
        <f>IF(N203="nulová",J203,0)</f>
        <v>0</v>
      </c>
      <c r="BJ203" s="14" t="s">
        <v>117</v>
      </c>
      <c r="BK203" s="214">
        <f>ROUND(I203*H203,2)</f>
        <v>0</v>
      </c>
      <c r="BL203" s="14" t="s">
        <v>125</v>
      </c>
      <c r="BM203" s="213" t="s">
        <v>443</v>
      </c>
    </row>
    <row r="204" spans="1:65" s="2" customFormat="1" ht="36">
      <c r="A204" s="31"/>
      <c r="B204" s="32"/>
      <c r="C204" s="33"/>
      <c r="D204" s="215" t="s">
        <v>126</v>
      </c>
      <c r="E204" s="33"/>
      <c r="F204" s="216" t="s">
        <v>444</v>
      </c>
      <c r="G204" s="33"/>
      <c r="H204" s="33"/>
      <c r="I204" s="112"/>
      <c r="J204" s="33"/>
      <c r="K204" s="33"/>
      <c r="L204" s="36"/>
      <c r="M204" s="217"/>
      <c r="N204" s="218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126</v>
      </c>
      <c r="AU204" s="14" t="s">
        <v>117</v>
      </c>
    </row>
    <row r="205" spans="1:65" s="2" customFormat="1" ht="16.5" customHeight="1">
      <c r="A205" s="31"/>
      <c r="B205" s="32"/>
      <c r="C205" s="201" t="s">
        <v>445</v>
      </c>
      <c r="D205" s="201" t="s">
        <v>121</v>
      </c>
      <c r="E205" s="202" t="s">
        <v>446</v>
      </c>
      <c r="F205" s="203" t="s">
        <v>447</v>
      </c>
      <c r="G205" s="204" t="s">
        <v>130</v>
      </c>
      <c r="H205" s="205">
        <v>390</v>
      </c>
      <c r="I205" s="206"/>
      <c r="J205" s="207">
        <f>ROUND(I205*H205,2)</f>
        <v>0</v>
      </c>
      <c r="K205" s="208"/>
      <c r="L205" s="36"/>
      <c r="M205" s="209" t="s">
        <v>1</v>
      </c>
      <c r="N205" s="210" t="s">
        <v>41</v>
      </c>
      <c r="O205" s="68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3" t="s">
        <v>125</v>
      </c>
      <c r="AT205" s="213" t="s">
        <v>121</v>
      </c>
      <c r="AU205" s="213" t="s">
        <v>117</v>
      </c>
      <c r="AY205" s="14" t="s">
        <v>118</v>
      </c>
      <c r="BE205" s="214">
        <f>IF(N205="základná",J205,0)</f>
        <v>0</v>
      </c>
      <c r="BF205" s="214">
        <f>IF(N205="znížená",J205,0)</f>
        <v>0</v>
      </c>
      <c r="BG205" s="214">
        <f>IF(N205="zákl. prenesená",J205,0)</f>
        <v>0</v>
      </c>
      <c r="BH205" s="214">
        <f>IF(N205="zníž. prenesená",J205,0)</f>
        <v>0</v>
      </c>
      <c r="BI205" s="214">
        <f>IF(N205="nulová",J205,0)</f>
        <v>0</v>
      </c>
      <c r="BJ205" s="14" t="s">
        <v>117</v>
      </c>
      <c r="BK205" s="214">
        <f>ROUND(I205*H205,2)</f>
        <v>0</v>
      </c>
      <c r="BL205" s="14" t="s">
        <v>125</v>
      </c>
      <c r="BM205" s="213" t="s">
        <v>448</v>
      </c>
    </row>
    <row r="206" spans="1:65" s="2" customFormat="1" ht="16.5" customHeight="1">
      <c r="A206" s="31"/>
      <c r="B206" s="32"/>
      <c r="C206" s="201" t="s">
        <v>318</v>
      </c>
      <c r="D206" s="201" t="s">
        <v>121</v>
      </c>
      <c r="E206" s="202" t="s">
        <v>449</v>
      </c>
      <c r="F206" s="203" t="s">
        <v>450</v>
      </c>
      <c r="G206" s="204" t="s">
        <v>130</v>
      </c>
      <c r="H206" s="205">
        <v>390</v>
      </c>
      <c r="I206" s="206"/>
      <c r="J206" s="207">
        <f>ROUND(I206*H206,2)</f>
        <v>0</v>
      </c>
      <c r="K206" s="208"/>
      <c r="L206" s="36"/>
      <c r="M206" s="209" t="s">
        <v>1</v>
      </c>
      <c r="N206" s="210" t="s">
        <v>41</v>
      </c>
      <c r="O206" s="68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3" t="s">
        <v>125</v>
      </c>
      <c r="AT206" s="213" t="s">
        <v>121</v>
      </c>
      <c r="AU206" s="213" t="s">
        <v>117</v>
      </c>
      <c r="AY206" s="14" t="s">
        <v>118</v>
      </c>
      <c r="BE206" s="214">
        <f>IF(N206="základná",J206,0)</f>
        <v>0</v>
      </c>
      <c r="BF206" s="214">
        <f>IF(N206="znížená",J206,0)</f>
        <v>0</v>
      </c>
      <c r="BG206" s="214">
        <f>IF(N206="zákl. prenesená",J206,0)</f>
        <v>0</v>
      </c>
      <c r="BH206" s="214">
        <f>IF(N206="zníž. prenesená",J206,0)</f>
        <v>0</v>
      </c>
      <c r="BI206" s="214">
        <f>IF(N206="nulová",J206,0)</f>
        <v>0</v>
      </c>
      <c r="BJ206" s="14" t="s">
        <v>117</v>
      </c>
      <c r="BK206" s="214">
        <f>ROUND(I206*H206,2)</f>
        <v>0</v>
      </c>
      <c r="BL206" s="14" t="s">
        <v>125</v>
      </c>
      <c r="BM206" s="213" t="s">
        <v>451</v>
      </c>
    </row>
    <row r="207" spans="1:65" s="2" customFormat="1" ht="16.5" customHeight="1">
      <c r="A207" s="31"/>
      <c r="B207" s="32"/>
      <c r="C207" s="201" t="s">
        <v>452</v>
      </c>
      <c r="D207" s="201" t="s">
        <v>121</v>
      </c>
      <c r="E207" s="202" t="s">
        <v>453</v>
      </c>
      <c r="F207" s="203" t="s">
        <v>454</v>
      </c>
      <c r="G207" s="204" t="s">
        <v>124</v>
      </c>
      <c r="H207" s="205">
        <v>2</v>
      </c>
      <c r="I207" s="206"/>
      <c r="J207" s="207">
        <f>ROUND(I207*H207,2)</f>
        <v>0</v>
      </c>
      <c r="K207" s="208"/>
      <c r="L207" s="36"/>
      <c r="M207" s="209" t="s">
        <v>1</v>
      </c>
      <c r="N207" s="210" t="s">
        <v>41</v>
      </c>
      <c r="O207" s="68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3" t="s">
        <v>125</v>
      </c>
      <c r="AT207" s="213" t="s">
        <v>121</v>
      </c>
      <c r="AU207" s="213" t="s">
        <v>117</v>
      </c>
      <c r="AY207" s="14" t="s">
        <v>118</v>
      </c>
      <c r="BE207" s="214">
        <f>IF(N207="základná",J207,0)</f>
        <v>0</v>
      </c>
      <c r="BF207" s="214">
        <f>IF(N207="znížená",J207,0)</f>
        <v>0</v>
      </c>
      <c r="BG207" s="214">
        <f>IF(N207="zákl. prenesená",J207,0)</f>
        <v>0</v>
      </c>
      <c r="BH207" s="214">
        <f>IF(N207="zníž. prenesená",J207,0)</f>
        <v>0</v>
      </c>
      <c r="BI207" s="214">
        <f>IF(N207="nulová",J207,0)</f>
        <v>0</v>
      </c>
      <c r="BJ207" s="14" t="s">
        <v>117</v>
      </c>
      <c r="BK207" s="214">
        <f>ROUND(I207*H207,2)</f>
        <v>0</v>
      </c>
      <c r="BL207" s="14" t="s">
        <v>125</v>
      </c>
      <c r="BM207" s="213" t="s">
        <v>455</v>
      </c>
    </row>
    <row r="208" spans="1:65" s="2" customFormat="1" ht="16.5" customHeight="1">
      <c r="A208" s="31"/>
      <c r="B208" s="32"/>
      <c r="C208" s="201" t="s">
        <v>321</v>
      </c>
      <c r="D208" s="201" t="s">
        <v>121</v>
      </c>
      <c r="E208" s="202" t="s">
        <v>456</v>
      </c>
      <c r="F208" s="203" t="s">
        <v>457</v>
      </c>
      <c r="G208" s="204" t="s">
        <v>458</v>
      </c>
      <c r="H208" s="205">
        <v>8</v>
      </c>
      <c r="I208" s="206"/>
      <c r="J208" s="207">
        <f>ROUND(I208*H208,2)</f>
        <v>0</v>
      </c>
      <c r="K208" s="208"/>
      <c r="L208" s="36"/>
      <c r="M208" s="209" t="s">
        <v>1</v>
      </c>
      <c r="N208" s="210" t="s">
        <v>41</v>
      </c>
      <c r="O208" s="68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3" t="s">
        <v>125</v>
      </c>
      <c r="AT208" s="213" t="s">
        <v>121</v>
      </c>
      <c r="AU208" s="213" t="s">
        <v>117</v>
      </c>
      <c r="AY208" s="14" t="s">
        <v>118</v>
      </c>
      <c r="BE208" s="214">
        <f>IF(N208="základná",J208,0)</f>
        <v>0</v>
      </c>
      <c r="BF208" s="214">
        <f>IF(N208="znížená",J208,0)</f>
        <v>0</v>
      </c>
      <c r="BG208" s="214">
        <f>IF(N208="zákl. prenesená",J208,0)</f>
        <v>0</v>
      </c>
      <c r="BH208" s="214">
        <f>IF(N208="zníž. prenesená",J208,0)</f>
        <v>0</v>
      </c>
      <c r="BI208" s="214">
        <f>IF(N208="nulová",J208,0)</f>
        <v>0</v>
      </c>
      <c r="BJ208" s="14" t="s">
        <v>117</v>
      </c>
      <c r="BK208" s="214">
        <f>ROUND(I208*H208,2)</f>
        <v>0</v>
      </c>
      <c r="BL208" s="14" t="s">
        <v>125</v>
      </c>
      <c r="BM208" s="213" t="s">
        <v>459</v>
      </c>
    </row>
    <row r="209" spans="1:65" s="2" customFormat="1" ht="21.75" customHeight="1">
      <c r="A209" s="31"/>
      <c r="B209" s="32"/>
      <c r="C209" s="201" t="s">
        <v>460</v>
      </c>
      <c r="D209" s="201" t="s">
        <v>121</v>
      </c>
      <c r="E209" s="202" t="s">
        <v>461</v>
      </c>
      <c r="F209" s="203" t="s">
        <v>462</v>
      </c>
      <c r="G209" s="204" t="s">
        <v>249</v>
      </c>
      <c r="H209" s="205">
        <v>1.069</v>
      </c>
      <c r="I209" s="206"/>
      <c r="J209" s="207">
        <f>ROUND(I209*H209,2)</f>
        <v>0</v>
      </c>
      <c r="K209" s="208"/>
      <c r="L209" s="36"/>
      <c r="M209" s="209" t="s">
        <v>1</v>
      </c>
      <c r="N209" s="210" t="s">
        <v>41</v>
      </c>
      <c r="O209" s="68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3" t="s">
        <v>125</v>
      </c>
      <c r="AT209" s="213" t="s">
        <v>121</v>
      </c>
      <c r="AU209" s="213" t="s">
        <v>117</v>
      </c>
      <c r="AY209" s="14" t="s">
        <v>118</v>
      </c>
      <c r="BE209" s="214">
        <f>IF(N209="základná",J209,0)</f>
        <v>0</v>
      </c>
      <c r="BF209" s="214">
        <f>IF(N209="znížená",J209,0)</f>
        <v>0</v>
      </c>
      <c r="BG209" s="214">
        <f>IF(N209="zákl. prenesená",J209,0)</f>
        <v>0</v>
      </c>
      <c r="BH209" s="214">
        <f>IF(N209="zníž. prenesená",J209,0)</f>
        <v>0</v>
      </c>
      <c r="BI209" s="214">
        <f>IF(N209="nulová",J209,0)</f>
        <v>0</v>
      </c>
      <c r="BJ209" s="14" t="s">
        <v>117</v>
      </c>
      <c r="BK209" s="214">
        <f>ROUND(I209*H209,2)</f>
        <v>0</v>
      </c>
      <c r="BL209" s="14" t="s">
        <v>125</v>
      </c>
      <c r="BM209" s="213" t="s">
        <v>463</v>
      </c>
    </row>
    <row r="210" spans="1:65" s="12" customFormat="1" ht="22.75" customHeight="1">
      <c r="B210" s="185"/>
      <c r="C210" s="186"/>
      <c r="D210" s="187" t="s">
        <v>74</v>
      </c>
      <c r="E210" s="199" t="s">
        <v>464</v>
      </c>
      <c r="F210" s="199" t="s">
        <v>465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SUM(P211:P285)</f>
        <v>0</v>
      </c>
      <c r="Q210" s="193"/>
      <c r="R210" s="194">
        <f>SUM(R211:R285)</f>
        <v>0</v>
      </c>
      <c r="S210" s="193"/>
      <c r="T210" s="195">
        <f>SUM(T211:T285)</f>
        <v>0</v>
      </c>
      <c r="AR210" s="196" t="s">
        <v>117</v>
      </c>
      <c r="AT210" s="197" t="s">
        <v>74</v>
      </c>
      <c r="AU210" s="197" t="s">
        <v>83</v>
      </c>
      <c r="AY210" s="196" t="s">
        <v>118</v>
      </c>
      <c r="BK210" s="198">
        <f>SUM(BK211:BK285)</f>
        <v>0</v>
      </c>
    </row>
    <row r="211" spans="1:65" s="2" customFormat="1" ht="16.5" customHeight="1">
      <c r="A211" s="31"/>
      <c r="B211" s="32"/>
      <c r="C211" s="201" t="s">
        <v>324</v>
      </c>
      <c r="D211" s="201" t="s">
        <v>121</v>
      </c>
      <c r="E211" s="202" t="s">
        <v>466</v>
      </c>
      <c r="F211" s="203" t="s">
        <v>467</v>
      </c>
      <c r="G211" s="204" t="s">
        <v>468</v>
      </c>
      <c r="H211" s="205">
        <v>2</v>
      </c>
      <c r="I211" s="206"/>
      <c r="J211" s="207">
        <f>ROUND(I211*H211,2)</f>
        <v>0</v>
      </c>
      <c r="K211" s="208"/>
      <c r="L211" s="36"/>
      <c r="M211" s="209" t="s">
        <v>1</v>
      </c>
      <c r="N211" s="210" t="s">
        <v>41</v>
      </c>
      <c r="O211" s="68"/>
      <c r="P211" s="211">
        <f>O211*H211</f>
        <v>0</v>
      </c>
      <c r="Q211" s="211">
        <v>0</v>
      </c>
      <c r="R211" s="211">
        <f>Q211*H211</f>
        <v>0</v>
      </c>
      <c r="S211" s="211">
        <v>0</v>
      </c>
      <c r="T211" s="212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3" t="s">
        <v>125</v>
      </c>
      <c r="AT211" s="213" t="s">
        <v>121</v>
      </c>
      <c r="AU211" s="213" t="s">
        <v>117</v>
      </c>
      <c r="AY211" s="14" t="s">
        <v>118</v>
      </c>
      <c r="BE211" s="214">
        <f>IF(N211="základná",J211,0)</f>
        <v>0</v>
      </c>
      <c r="BF211" s="214">
        <f>IF(N211="znížená",J211,0)</f>
        <v>0</v>
      </c>
      <c r="BG211" s="214">
        <f>IF(N211="zákl. prenesená",J211,0)</f>
        <v>0</v>
      </c>
      <c r="BH211" s="214">
        <f>IF(N211="zníž. prenesená",J211,0)</f>
        <v>0</v>
      </c>
      <c r="BI211" s="214">
        <f>IF(N211="nulová",J211,0)</f>
        <v>0</v>
      </c>
      <c r="BJ211" s="14" t="s">
        <v>117</v>
      </c>
      <c r="BK211" s="214">
        <f>ROUND(I211*H211,2)</f>
        <v>0</v>
      </c>
      <c r="BL211" s="14" t="s">
        <v>125</v>
      </c>
      <c r="BM211" s="213" t="s">
        <v>469</v>
      </c>
    </row>
    <row r="212" spans="1:65" s="2" customFormat="1" ht="18">
      <c r="A212" s="31"/>
      <c r="B212" s="32"/>
      <c r="C212" s="33"/>
      <c r="D212" s="215" t="s">
        <v>126</v>
      </c>
      <c r="E212" s="33"/>
      <c r="F212" s="216" t="s">
        <v>470</v>
      </c>
      <c r="G212" s="33"/>
      <c r="H212" s="33"/>
      <c r="I212" s="112"/>
      <c r="J212" s="33"/>
      <c r="K212" s="33"/>
      <c r="L212" s="36"/>
      <c r="M212" s="217"/>
      <c r="N212" s="218"/>
      <c r="O212" s="68"/>
      <c r="P212" s="68"/>
      <c r="Q212" s="68"/>
      <c r="R212" s="68"/>
      <c r="S212" s="68"/>
      <c r="T212" s="69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4" t="s">
        <v>126</v>
      </c>
      <c r="AU212" s="14" t="s">
        <v>117</v>
      </c>
    </row>
    <row r="213" spans="1:65" s="2" customFormat="1" ht="33" customHeight="1">
      <c r="A213" s="31"/>
      <c r="B213" s="32"/>
      <c r="C213" s="201" t="s">
        <v>471</v>
      </c>
      <c r="D213" s="201" t="s">
        <v>121</v>
      </c>
      <c r="E213" s="202" t="s">
        <v>472</v>
      </c>
      <c r="F213" s="203" t="s">
        <v>473</v>
      </c>
      <c r="G213" s="204" t="s">
        <v>468</v>
      </c>
      <c r="H213" s="205">
        <v>6</v>
      </c>
      <c r="I213" s="206"/>
      <c r="J213" s="207">
        <f>ROUND(I213*H213,2)</f>
        <v>0</v>
      </c>
      <c r="K213" s="208"/>
      <c r="L213" s="36"/>
      <c r="M213" s="209" t="s">
        <v>1</v>
      </c>
      <c r="N213" s="210" t="s">
        <v>41</v>
      </c>
      <c r="O213" s="68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3" t="s">
        <v>125</v>
      </c>
      <c r="AT213" s="213" t="s">
        <v>121</v>
      </c>
      <c r="AU213" s="213" t="s">
        <v>117</v>
      </c>
      <c r="AY213" s="14" t="s">
        <v>118</v>
      </c>
      <c r="BE213" s="214">
        <f>IF(N213="základná",J213,0)</f>
        <v>0</v>
      </c>
      <c r="BF213" s="214">
        <f>IF(N213="znížená",J213,0)</f>
        <v>0</v>
      </c>
      <c r="BG213" s="214">
        <f>IF(N213="zákl. prenesená",J213,0)</f>
        <v>0</v>
      </c>
      <c r="BH213" s="214">
        <f>IF(N213="zníž. prenesená",J213,0)</f>
        <v>0</v>
      </c>
      <c r="BI213" s="214">
        <f>IF(N213="nulová",J213,0)</f>
        <v>0</v>
      </c>
      <c r="BJ213" s="14" t="s">
        <v>117</v>
      </c>
      <c r="BK213" s="214">
        <f>ROUND(I213*H213,2)</f>
        <v>0</v>
      </c>
      <c r="BL213" s="14" t="s">
        <v>125</v>
      </c>
      <c r="BM213" s="213" t="s">
        <v>474</v>
      </c>
    </row>
    <row r="214" spans="1:65" s="2" customFormat="1" ht="63">
      <c r="A214" s="31"/>
      <c r="B214" s="32"/>
      <c r="C214" s="33"/>
      <c r="D214" s="215" t="s">
        <v>126</v>
      </c>
      <c r="E214" s="33"/>
      <c r="F214" s="216" t="s">
        <v>475</v>
      </c>
      <c r="G214" s="33"/>
      <c r="H214" s="33"/>
      <c r="I214" s="112"/>
      <c r="J214" s="33"/>
      <c r="K214" s="33"/>
      <c r="L214" s="36"/>
      <c r="M214" s="217"/>
      <c r="N214" s="218"/>
      <c r="O214" s="68"/>
      <c r="P214" s="68"/>
      <c r="Q214" s="68"/>
      <c r="R214" s="68"/>
      <c r="S214" s="68"/>
      <c r="T214" s="69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4" t="s">
        <v>126</v>
      </c>
      <c r="AU214" s="14" t="s">
        <v>117</v>
      </c>
    </row>
    <row r="215" spans="1:65" s="2" customFormat="1" ht="21.75" customHeight="1">
      <c r="A215" s="31"/>
      <c r="B215" s="32"/>
      <c r="C215" s="201" t="s">
        <v>328</v>
      </c>
      <c r="D215" s="201" t="s">
        <v>121</v>
      </c>
      <c r="E215" s="202" t="s">
        <v>476</v>
      </c>
      <c r="F215" s="203" t="s">
        <v>477</v>
      </c>
      <c r="G215" s="204" t="s">
        <v>124</v>
      </c>
      <c r="H215" s="205">
        <v>6</v>
      </c>
      <c r="I215" s="206"/>
      <c r="J215" s="207">
        <f>ROUND(I215*H215,2)</f>
        <v>0</v>
      </c>
      <c r="K215" s="208"/>
      <c r="L215" s="36"/>
      <c r="M215" s="209" t="s">
        <v>1</v>
      </c>
      <c r="N215" s="210" t="s">
        <v>41</v>
      </c>
      <c r="O215" s="68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3" t="s">
        <v>125</v>
      </c>
      <c r="AT215" s="213" t="s">
        <v>121</v>
      </c>
      <c r="AU215" s="213" t="s">
        <v>117</v>
      </c>
      <c r="AY215" s="14" t="s">
        <v>118</v>
      </c>
      <c r="BE215" s="214">
        <f>IF(N215="základná",J215,0)</f>
        <v>0</v>
      </c>
      <c r="BF215" s="214">
        <f>IF(N215="znížená",J215,0)</f>
        <v>0</v>
      </c>
      <c r="BG215" s="214">
        <f>IF(N215="zákl. prenesená",J215,0)</f>
        <v>0</v>
      </c>
      <c r="BH215" s="214">
        <f>IF(N215="zníž. prenesená",J215,0)</f>
        <v>0</v>
      </c>
      <c r="BI215" s="214">
        <f>IF(N215="nulová",J215,0)</f>
        <v>0</v>
      </c>
      <c r="BJ215" s="14" t="s">
        <v>117</v>
      </c>
      <c r="BK215" s="214">
        <f>ROUND(I215*H215,2)</f>
        <v>0</v>
      </c>
      <c r="BL215" s="14" t="s">
        <v>125</v>
      </c>
      <c r="BM215" s="213" t="s">
        <v>478</v>
      </c>
    </row>
    <row r="216" spans="1:65" s="2" customFormat="1" ht="21.75" customHeight="1">
      <c r="A216" s="31"/>
      <c r="B216" s="32"/>
      <c r="C216" s="219" t="s">
        <v>479</v>
      </c>
      <c r="D216" s="219" t="s">
        <v>141</v>
      </c>
      <c r="E216" s="220" t="s">
        <v>480</v>
      </c>
      <c r="F216" s="221" t="s">
        <v>481</v>
      </c>
      <c r="G216" s="222" t="s">
        <v>124</v>
      </c>
      <c r="H216" s="223">
        <v>6</v>
      </c>
      <c r="I216" s="224"/>
      <c r="J216" s="225">
        <f>ROUND(I216*H216,2)</f>
        <v>0</v>
      </c>
      <c r="K216" s="226"/>
      <c r="L216" s="227"/>
      <c r="M216" s="228" t="s">
        <v>1</v>
      </c>
      <c r="N216" s="229" t="s">
        <v>41</v>
      </c>
      <c r="O216" s="68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3" t="s">
        <v>144</v>
      </c>
      <c r="AT216" s="213" t="s">
        <v>141</v>
      </c>
      <c r="AU216" s="213" t="s">
        <v>117</v>
      </c>
      <c r="AY216" s="14" t="s">
        <v>118</v>
      </c>
      <c r="BE216" s="214">
        <f>IF(N216="základná",J216,0)</f>
        <v>0</v>
      </c>
      <c r="BF216" s="214">
        <f>IF(N216="znížená",J216,0)</f>
        <v>0</v>
      </c>
      <c r="BG216" s="214">
        <f>IF(N216="zákl. prenesená",J216,0)</f>
        <v>0</v>
      </c>
      <c r="BH216" s="214">
        <f>IF(N216="zníž. prenesená",J216,0)</f>
        <v>0</v>
      </c>
      <c r="BI216" s="214">
        <f>IF(N216="nulová",J216,0)</f>
        <v>0</v>
      </c>
      <c r="BJ216" s="14" t="s">
        <v>117</v>
      </c>
      <c r="BK216" s="214">
        <f>ROUND(I216*H216,2)</f>
        <v>0</v>
      </c>
      <c r="BL216" s="14" t="s">
        <v>125</v>
      </c>
      <c r="BM216" s="213" t="s">
        <v>482</v>
      </c>
    </row>
    <row r="217" spans="1:65" s="2" customFormat="1" ht="36">
      <c r="A217" s="31"/>
      <c r="B217" s="32"/>
      <c r="C217" s="33"/>
      <c r="D217" s="215" t="s">
        <v>126</v>
      </c>
      <c r="E217" s="33"/>
      <c r="F217" s="216" t="s">
        <v>483</v>
      </c>
      <c r="G217" s="33"/>
      <c r="H217" s="33"/>
      <c r="I217" s="112"/>
      <c r="J217" s="33"/>
      <c r="K217" s="33"/>
      <c r="L217" s="36"/>
      <c r="M217" s="217"/>
      <c r="N217" s="218"/>
      <c r="O217" s="68"/>
      <c r="P217" s="68"/>
      <c r="Q217" s="68"/>
      <c r="R217" s="68"/>
      <c r="S217" s="68"/>
      <c r="T217" s="69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4" t="s">
        <v>126</v>
      </c>
      <c r="AU217" s="14" t="s">
        <v>117</v>
      </c>
    </row>
    <row r="218" spans="1:65" s="2" customFormat="1" ht="16.5" customHeight="1">
      <c r="A218" s="31"/>
      <c r="B218" s="32"/>
      <c r="C218" s="201" t="s">
        <v>332</v>
      </c>
      <c r="D218" s="201" t="s">
        <v>121</v>
      </c>
      <c r="E218" s="202" t="s">
        <v>484</v>
      </c>
      <c r="F218" s="203" t="s">
        <v>485</v>
      </c>
      <c r="G218" s="204" t="s">
        <v>124</v>
      </c>
      <c r="H218" s="205">
        <v>6</v>
      </c>
      <c r="I218" s="206"/>
      <c r="J218" s="207">
        <f>ROUND(I218*H218,2)</f>
        <v>0</v>
      </c>
      <c r="K218" s="208"/>
      <c r="L218" s="36"/>
      <c r="M218" s="209" t="s">
        <v>1</v>
      </c>
      <c r="N218" s="210" t="s">
        <v>41</v>
      </c>
      <c r="O218" s="68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3" t="s">
        <v>125</v>
      </c>
      <c r="AT218" s="213" t="s">
        <v>121</v>
      </c>
      <c r="AU218" s="213" t="s">
        <v>117</v>
      </c>
      <c r="AY218" s="14" t="s">
        <v>118</v>
      </c>
      <c r="BE218" s="214">
        <f>IF(N218="základná",J218,0)</f>
        <v>0</v>
      </c>
      <c r="BF218" s="214">
        <f>IF(N218="znížená",J218,0)</f>
        <v>0</v>
      </c>
      <c r="BG218" s="214">
        <f>IF(N218="zákl. prenesená",J218,0)</f>
        <v>0</v>
      </c>
      <c r="BH218" s="214">
        <f>IF(N218="zníž. prenesená",J218,0)</f>
        <v>0</v>
      </c>
      <c r="BI218" s="214">
        <f>IF(N218="nulová",J218,0)</f>
        <v>0</v>
      </c>
      <c r="BJ218" s="14" t="s">
        <v>117</v>
      </c>
      <c r="BK218" s="214">
        <f>ROUND(I218*H218,2)</f>
        <v>0</v>
      </c>
      <c r="BL218" s="14" t="s">
        <v>125</v>
      </c>
      <c r="BM218" s="213" t="s">
        <v>486</v>
      </c>
    </row>
    <row r="219" spans="1:65" s="2" customFormat="1" ht="63">
      <c r="A219" s="31"/>
      <c r="B219" s="32"/>
      <c r="C219" s="33"/>
      <c r="D219" s="215" t="s">
        <v>126</v>
      </c>
      <c r="E219" s="33"/>
      <c r="F219" s="216" t="s">
        <v>487</v>
      </c>
      <c r="G219" s="33"/>
      <c r="H219" s="33"/>
      <c r="I219" s="112"/>
      <c r="J219" s="33"/>
      <c r="K219" s="33"/>
      <c r="L219" s="36"/>
      <c r="M219" s="217"/>
      <c r="N219" s="218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126</v>
      </c>
      <c r="AU219" s="14" t="s">
        <v>117</v>
      </c>
    </row>
    <row r="220" spans="1:65" s="2" customFormat="1" ht="33" customHeight="1">
      <c r="A220" s="31"/>
      <c r="B220" s="32"/>
      <c r="C220" s="219" t="s">
        <v>488</v>
      </c>
      <c r="D220" s="219" t="s">
        <v>141</v>
      </c>
      <c r="E220" s="220" t="s">
        <v>489</v>
      </c>
      <c r="F220" s="221" t="s">
        <v>490</v>
      </c>
      <c r="G220" s="222" t="s">
        <v>124</v>
      </c>
      <c r="H220" s="223">
        <v>6</v>
      </c>
      <c r="I220" s="224"/>
      <c r="J220" s="225">
        <f>ROUND(I220*H220,2)</f>
        <v>0</v>
      </c>
      <c r="K220" s="226"/>
      <c r="L220" s="227"/>
      <c r="M220" s="228" t="s">
        <v>1</v>
      </c>
      <c r="N220" s="229" t="s">
        <v>41</v>
      </c>
      <c r="O220" s="68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3" t="s">
        <v>144</v>
      </c>
      <c r="AT220" s="213" t="s">
        <v>141</v>
      </c>
      <c r="AU220" s="213" t="s">
        <v>117</v>
      </c>
      <c r="AY220" s="14" t="s">
        <v>118</v>
      </c>
      <c r="BE220" s="214">
        <f>IF(N220="základná",J220,0)</f>
        <v>0</v>
      </c>
      <c r="BF220" s="214">
        <f>IF(N220="znížená",J220,0)</f>
        <v>0</v>
      </c>
      <c r="BG220" s="214">
        <f>IF(N220="zákl. prenesená",J220,0)</f>
        <v>0</v>
      </c>
      <c r="BH220" s="214">
        <f>IF(N220="zníž. prenesená",J220,0)</f>
        <v>0</v>
      </c>
      <c r="BI220" s="214">
        <f>IF(N220="nulová",J220,0)</f>
        <v>0</v>
      </c>
      <c r="BJ220" s="14" t="s">
        <v>117</v>
      </c>
      <c r="BK220" s="214">
        <f>ROUND(I220*H220,2)</f>
        <v>0</v>
      </c>
      <c r="BL220" s="14" t="s">
        <v>125</v>
      </c>
      <c r="BM220" s="213" t="s">
        <v>491</v>
      </c>
    </row>
    <row r="221" spans="1:65" s="2" customFormat="1" ht="54">
      <c r="A221" s="31"/>
      <c r="B221" s="32"/>
      <c r="C221" s="33"/>
      <c r="D221" s="215" t="s">
        <v>126</v>
      </c>
      <c r="E221" s="33"/>
      <c r="F221" s="216" t="s">
        <v>492</v>
      </c>
      <c r="G221" s="33"/>
      <c r="H221" s="33"/>
      <c r="I221" s="112"/>
      <c r="J221" s="33"/>
      <c r="K221" s="33"/>
      <c r="L221" s="36"/>
      <c r="M221" s="217"/>
      <c r="N221" s="218"/>
      <c r="O221" s="68"/>
      <c r="P221" s="68"/>
      <c r="Q221" s="68"/>
      <c r="R221" s="68"/>
      <c r="S221" s="68"/>
      <c r="T221" s="69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4" t="s">
        <v>126</v>
      </c>
      <c r="AU221" s="14" t="s">
        <v>117</v>
      </c>
    </row>
    <row r="222" spans="1:65" s="2" customFormat="1" ht="16.5" customHeight="1">
      <c r="A222" s="31"/>
      <c r="B222" s="32"/>
      <c r="C222" s="201" t="s">
        <v>335</v>
      </c>
      <c r="D222" s="201" t="s">
        <v>121</v>
      </c>
      <c r="E222" s="202" t="s">
        <v>493</v>
      </c>
      <c r="F222" s="203" t="s">
        <v>494</v>
      </c>
      <c r="G222" s="204" t="s">
        <v>468</v>
      </c>
      <c r="H222" s="205">
        <v>2</v>
      </c>
      <c r="I222" s="206"/>
      <c r="J222" s="207">
        <f>ROUND(I222*H222,2)</f>
        <v>0</v>
      </c>
      <c r="K222" s="208"/>
      <c r="L222" s="36"/>
      <c r="M222" s="209" t="s">
        <v>1</v>
      </c>
      <c r="N222" s="210" t="s">
        <v>41</v>
      </c>
      <c r="O222" s="68"/>
      <c r="P222" s="211">
        <f>O222*H222</f>
        <v>0</v>
      </c>
      <c r="Q222" s="211">
        <v>0</v>
      </c>
      <c r="R222" s="211">
        <f>Q222*H222</f>
        <v>0</v>
      </c>
      <c r="S222" s="211">
        <v>0</v>
      </c>
      <c r="T222" s="212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3" t="s">
        <v>125</v>
      </c>
      <c r="AT222" s="213" t="s">
        <v>121</v>
      </c>
      <c r="AU222" s="213" t="s">
        <v>117</v>
      </c>
      <c r="AY222" s="14" t="s">
        <v>118</v>
      </c>
      <c r="BE222" s="214">
        <f>IF(N222="základná",J222,0)</f>
        <v>0</v>
      </c>
      <c r="BF222" s="214">
        <f>IF(N222="znížená",J222,0)</f>
        <v>0</v>
      </c>
      <c r="BG222" s="214">
        <f>IF(N222="zákl. prenesená",J222,0)</f>
        <v>0</v>
      </c>
      <c r="BH222" s="214">
        <f>IF(N222="zníž. prenesená",J222,0)</f>
        <v>0</v>
      </c>
      <c r="BI222" s="214">
        <f>IF(N222="nulová",J222,0)</f>
        <v>0</v>
      </c>
      <c r="BJ222" s="14" t="s">
        <v>117</v>
      </c>
      <c r="BK222" s="214">
        <f>ROUND(I222*H222,2)</f>
        <v>0</v>
      </c>
      <c r="BL222" s="14" t="s">
        <v>125</v>
      </c>
      <c r="BM222" s="213" t="s">
        <v>495</v>
      </c>
    </row>
    <row r="223" spans="1:65" s="2" customFormat="1" ht="33" customHeight="1">
      <c r="A223" s="31"/>
      <c r="B223" s="32"/>
      <c r="C223" s="219" t="s">
        <v>496</v>
      </c>
      <c r="D223" s="219" t="s">
        <v>141</v>
      </c>
      <c r="E223" s="220" t="s">
        <v>497</v>
      </c>
      <c r="F223" s="221" t="s">
        <v>498</v>
      </c>
      <c r="G223" s="222" t="s">
        <v>124</v>
      </c>
      <c r="H223" s="223">
        <v>2</v>
      </c>
      <c r="I223" s="224"/>
      <c r="J223" s="225">
        <f>ROUND(I223*H223,2)</f>
        <v>0</v>
      </c>
      <c r="K223" s="226"/>
      <c r="L223" s="227"/>
      <c r="M223" s="228" t="s">
        <v>1</v>
      </c>
      <c r="N223" s="229" t="s">
        <v>41</v>
      </c>
      <c r="O223" s="68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3" t="s">
        <v>144</v>
      </c>
      <c r="AT223" s="213" t="s">
        <v>141</v>
      </c>
      <c r="AU223" s="213" t="s">
        <v>117</v>
      </c>
      <c r="AY223" s="14" t="s">
        <v>118</v>
      </c>
      <c r="BE223" s="214">
        <f>IF(N223="základná",J223,0)</f>
        <v>0</v>
      </c>
      <c r="BF223" s="214">
        <f>IF(N223="znížená",J223,0)</f>
        <v>0</v>
      </c>
      <c r="BG223" s="214">
        <f>IF(N223="zákl. prenesená",J223,0)</f>
        <v>0</v>
      </c>
      <c r="BH223" s="214">
        <f>IF(N223="zníž. prenesená",J223,0)</f>
        <v>0</v>
      </c>
      <c r="BI223" s="214">
        <f>IF(N223="nulová",J223,0)</f>
        <v>0</v>
      </c>
      <c r="BJ223" s="14" t="s">
        <v>117</v>
      </c>
      <c r="BK223" s="214">
        <f>ROUND(I223*H223,2)</f>
        <v>0</v>
      </c>
      <c r="BL223" s="14" t="s">
        <v>125</v>
      </c>
      <c r="BM223" s="213" t="s">
        <v>499</v>
      </c>
    </row>
    <row r="224" spans="1:65" s="2" customFormat="1" ht="27">
      <c r="A224" s="31"/>
      <c r="B224" s="32"/>
      <c r="C224" s="33"/>
      <c r="D224" s="215" t="s">
        <v>126</v>
      </c>
      <c r="E224" s="33"/>
      <c r="F224" s="216" t="s">
        <v>500</v>
      </c>
      <c r="G224" s="33"/>
      <c r="H224" s="33"/>
      <c r="I224" s="112"/>
      <c r="J224" s="33"/>
      <c r="K224" s="33"/>
      <c r="L224" s="36"/>
      <c r="M224" s="217"/>
      <c r="N224" s="218"/>
      <c r="O224" s="68"/>
      <c r="P224" s="68"/>
      <c r="Q224" s="68"/>
      <c r="R224" s="68"/>
      <c r="S224" s="68"/>
      <c r="T224" s="69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4" t="s">
        <v>126</v>
      </c>
      <c r="AU224" s="14" t="s">
        <v>117</v>
      </c>
    </row>
    <row r="225" spans="1:65" s="2" customFormat="1" ht="16.5" customHeight="1">
      <c r="A225" s="31"/>
      <c r="B225" s="32"/>
      <c r="C225" s="201" t="s">
        <v>339</v>
      </c>
      <c r="D225" s="201" t="s">
        <v>121</v>
      </c>
      <c r="E225" s="202" t="s">
        <v>501</v>
      </c>
      <c r="F225" s="203" t="s">
        <v>502</v>
      </c>
      <c r="G225" s="204" t="s">
        <v>468</v>
      </c>
      <c r="H225" s="205">
        <v>2</v>
      </c>
      <c r="I225" s="206"/>
      <c r="J225" s="207">
        <f>ROUND(I225*H225,2)</f>
        <v>0</v>
      </c>
      <c r="K225" s="208"/>
      <c r="L225" s="36"/>
      <c r="M225" s="209" t="s">
        <v>1</v>
      </c>
      <c r="N225" s="210" t="s">
        <v>41</v>
      </c>
      <c r="O225" s="68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3" t="s">
        <v>125</v>
      </c>
      <c r="AT225" s="213" t="s">
        <v>121</v>
      </c>
      <c r="AU225" s="213" t="s">
        <v>117</v>
      </c>
      <c r="AY225" s="14" t="s">
        <v>118</v>
      </c>
      <c r="BE225" s="214">
        <f>IF(N225="základná",J225,0)</f>
        <v>0</v>
      </c>
      <c r="BF225" s="214">
        <f>IF(N225="znížená",J225,0)</f>
        <v>0</v>
      </c>
      <c r="BG225" s="214">
        <f>IF(N225="zákl. prenesená",J225,0)</f>
        <v>0</v>
      </c>
      <c r="BH225" s="214">
        <f>IF(N225="zníž. prenesená",J225,0)</f>
        <v>0</v>
      </c>
      <c r="BI225" s="214">
        <f>IF(N225="nulová",J225,0)</f>
        <v>0</v>
      </c>
      <c r="BJ225" s="14" t="s">
        <v>117</v>
      </c>
      <c r="BK225" s="214">
        <f>ROUND(I225*H225,2)</f>
        <v>0</v>
      </c>
      <c r="BL225" s="14" t="s">
        <v>125</v>
      </c>
      <c r="BM225" s="213" t="s">
        <v>503</v>
      </c>
    </row>
    <row r="226" spans="1:65" s="2" customFormat="1" ht="21.75" customHeight="1">
      <c r="A226" s="31"/>
      <c r="B226" s="32"/>
      <c r="C226" s="219" t="s">
        <v>504</v>
      </c>
      <c r="D226" s="219" t="s">
        <v>141</v>
      </c>
      <c r="E226" s="220" t="s">
        <v>505</v>
      </c>
      <c r="F226" s="221" t="s">
        <v>506</v>
      </c>
      <c r="G226" s="222" t="s">
        <v>124</v>
      </c>
      <c r="H226" s="223">
        <v>2</v>
      </c>
      <c r="I226" s="224"/>
      <c r="J226" s="225">
        <f>ROUND(I226*H226,2)</f>
        <v>0</v>
      </c>
      <c r="K226" s="226"/>
      <c r="L226" s="227"/>
      <c r="M226" s="228" t="s">
        <v>1</v>
      </c>
      <c r="N226" s="229" t="s">
        <v>41</v>
      </c>
      <c r="O226" s="68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3" t="s">
        <v>144</v>
      </c>
      <c r="AT226" s="213" t="s">
        <v>141</v>
      </c>
      <c r="AU226" s="213" t="s">
        <v>117</v>
      </c>
      <c r="AY226" s="14" t="s">
        <v>118</v>
      </c>
      <c r="BE226" s="214">
        <f>IF(N226="základná",J226,0)</f>
        <v>0</v>
      </c>
      <c r="BF226" s="214">
        <f>IF(N226="znížená",J226,0)</f>
        <v>0</v>
      </c>
      <c r="BG226" s="214">
        <f>IF(N226="zákl. prenesená",J226,0)</f>
        <v>0</v>
      </c>
      <c r="BH226" s="214">
        <f>IF(N226="zníž. prenesená",J226,0)</f>
        <v>0</v>
      </c>
      <c r="BI226" s="214">
        <f>IF(N226="nulová",J226,0)</f>
        <v>0</v>
      </c>
      <c r="BJ226" s="14" t="s">
        <v>117</v>
      </c>
      <c r="BK226" s="214">
        <f>ROUND(I226*H226,2)</f>
        <v>0</v>
      </c>
      <c r="BL226" s="14" t="s">
        <v>125</v>
      </c>
      <c r="BM226" s="213" t="s">
        <v>507</v>
      </c>
    </row>
    <row r="227" spans="1:65" s="2" customFormat="1" ht="18">
      <c r="A227" s="31"/>
      <c r="B227" s="32"/>
      <c r="C227" s="33"/>
      <c r="D227" s="215" t="s">
        <v>126</v>
      </c>
      <c r="E227" s="33"/>
      <c r="F227" s="216" t="s">
        <v>508</v>
      </c>
      <c r="G227" s="33"/>
      <c r="H227" s="33"/>
      <c r="I227" s="112"/>
      <c r="J227" s="33"/>
      <c r="K227" s="33"/>
      <c r="L227" s="36"/>
      <c r="M227" s="217"/>
      <c r="N227" s="218"/>
      <c r="O227" s="68"/>
      <c r="P227" s="68"/>
      <c r="Q227" s="68"/>
      <c r="R227" s="68"/>
      <c r="S227" s="68"/>
      <c r="T227" s="69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4" t="s">
        <v>126</v>
      </c>
      <c r="AU227" s="14" t="s">
        <v>117</v>
      </c>
    </row>
    <row r="228" spans="1:65" s="2" customFormat="1" ht="16.5" customHeight="1">
      <c r="A228" s="31"/>
      <c r="B228" s="32"/>
      <c r="C228" s="201" t="s">
        <v>343</v>
      </c>
      <c r="D228" s="201" t="s">
        <v>121</v>
      </c>
      <c r="E228" s="202" t="s">
        <v>509</v>
      </c>
      <c r="F228" s="203" t="s">
        <v>510</v>
      </c>
      <c r="G228" s="204" t="s">
        <v>124</v>
      </c>
      <c r="H228" s="205">
        <v>1</v>
      </c>
      <c r="I228" s="206"/>
      <c r="J228" s="207">
        <f>ROUND(I228*H228,2)</f>
        <v>0</v>
      </c>
      <c r="K228" s="208"/>
      <c r="L228" s="36"/>
      <c r="M228" s="209" t="s">
        <v>1</v>
      </c>
      <c r="N228" s="210" t="s">
        <v>41</v>
      </c>
      <c r="O228" s="68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3" t="s">
        <v>125</v>
      </c>
      <c r="AT228" s="213" t="s">
        <v>121</v>
      </c>
      <c r="AU228" s="213" t="s">
        <v>117</v>
      </c>
      <c r="AY228" s="14" t="s">
        <v>118</v>
      </c>
      <c r="BE228" s="214">
        <f>IF(N228="základná",J228,0)</f>
        <v>0</v>
      </c>
      <c r="BF228" s="214">
        <f>IF(N228="znížená",J228,0)</f>
        <v>0</v>
      </c>
      <c r="BG228" s="214">
        <f>IF(N228="zákl. prenesená",J228,0)</f>
        <v>0</v>
      </c>
      <c r="BH228" s="214">
        <f>IF(N228="zníž. prenesená",J228,0)</f>
        <v>0</v>
      </c>
      <c r="BI228" s="214">
        <f>IF(N228="nulová",J228,0)</f>
        <v>0</v>
      </c>
      <c r="BJ228" s="14" t="s">
        <v>117</v>
      </c>
      <c r="BK228" s="214">
        <f>ROUND(I228*H228,2)</f>
        <v>0</v>
      </c>
      <c r="BL228" s="14" t="s">
        <v>125</v>
      </c>
      <c r="BM228" s="213" t="s">
        <v>511</v>
      </c>
    </row>
    <row r="229" spans="1:65" s="2" customFormat="1" ht="18">
      <c r="A229" s="31"/>
      <c r="B229" s="32"/>
      <c r="C229" s="33"/>
      <c r="D229" s="215" t="s">
        <v>126</v>
      </c>
      <c r="E229" s="33"/>
      <c r="F229" s="216" t="s">
        <v>512</v>
      </c>
      <c r="G229" s="33"/>
      <c r="H229" s="33"/>
      <c r="I229" s="112"/>
      <c r="J229" s="33"/>
      <c r="K229" s="33"/>
      <c r="L229" s="36"/>
      <c r="M229" s="217"/>
      <c r="N229" s="218"/>
      <c r="O229" s="68"/>
      <c r="P229" s="68"/>
      <c r="Q229" s="68"/>
      <c r="R229" s="68"/>
      <c r="S229" s="68"/>
      <c r="T229" s="69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4" t="s">
        <v>126</v>
      </c>
      <c r="AU229" s="14" t="s">
        <v>117</v>
      </c>
    </row>
    <row r="230" spans="1:65" s="2" customFormat="1" ht="21.75" customHeight="1">
      <c r="A230" s="31"/>
      <c r="B230" s="32"/>
      <c r="C230" s="219" t="s">
        <v>513</v>
      </c>
      <c r="D230" s="219" t="s">
        <v>141</v>
      </c>
      <c r="E230" s="220" t="s">
        <v>514</v>
      </c>
      <c r="F230" s="221" t="s">
        <v>515</v>
      </c>
      <c r="G230" s="222" t="s">
        <v>124</v>
      </c>
      <c r="H230" s="223">
        <v>1</v>
      </c>
      <c r="I230" s="224"/>
      <c r="J230" s="225">
        <f>ROUND(I230*H230,2)</f>
        <v>0</v>
      </c>
      <c r="K230" s="226"/>
      <c r="L230" s="227"/>
      <c r="M230" s="228" t="s">
        <v>1</v>
      </c>
      <c r="N230" s="229" t="s">
        <v>41</v>
      </c>
      <c r="O230" s="68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3" t="s">
        <v>144</v>
      </c>
      <c r="AT230" s="213" t="s">
        <v>141</v>
      </c>
      <c r="AU230" s="213" t="s">
        <v>117</v>
      </c>
      <c r="AY230" s="14" t="s">
        <v>118</v>
      </c>
      <c r="BE230" s="214">
        <f>IF(N230="základná",J230,0)</f>
        <v>0</v>
      </c>
      <c r="BF230" s="214">
        <f>IF(N230="znížená",J230,0)</f>
        <v>0</v>
      </c>
      <c r="BG230" s="214">
        <f>IF(N230="zákl. prenesená",J230,0)</f>
        <v>0</v>
      </c>
      <c r="BH230" s="214">
        <f>IF(N230="zníž. prenesená",J230,0)</f>
        <v>0</v>
      </c>
      <c r="BI230" s="214">
        <f>IF(N230="nulová",J230,0)</f>
        <v>0</v>
      </c>
      <c r="BJ230" s="14" t="s">
        <v>117</v>
      </c>
      <c r="BK230" s="214">
        <f>ROUND(I230*H230,2)</f>
        <v>0</v>
      </c>
      <c r="BL230" s="14" t="s">
        <v>125</v>
      </c>
      <c r="BM230" s="213" t="s">
        <v>516</v>
      </c>
    </row>
    <row r="231" spans="1:65" s="2" customFormat="1" ht="18">
      <c r="A231" s="31"/>
      <c r="B231" s="32"/>
      <c r="C231" s="33"/>
      <c r="D231" s="215" t="s">
        <v>126</v>
      </c>
      <c r="E231" s="33"/>
      <c r="F231" s="216" t="s">
        <v>517</v>
      </c>
      <c r="G231" s="33"/>
      <c r="H231" s="33"/>
      <c r="I231" s="112"/>
      <c r="J231" s="33"/>
      <c r="K231" s="33"/>
      <c r="L231" s="36"/>
      <c r="M231" s="217"/>
      <c r="N231" s="218"/>
      <c r="O231" s="68"/>
      <c r="P231" s="68"/>
      <c r="Q231" s="68"/>
      <c r="R231" s="68"/>
      <c r="S231" s="68"/>
      <c r="T231" s="69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4" t="s">
        <v>126</v>
      </c>
      <c r="AU231" s="14" t="s">
        <v>117</v>
      </c>
    </row>
    <row r="232" spans="1:65" s="2" customFormat="1" ht="16.5" customHeight="1">
      <c r="A232" s="31"/>
      <c r="B232" s="32"/>
      <c r="C232" s="201" t="s">
        <v>347</v>
      </c>
      <c r="D232" s="201" t="s">
        <v>121</v>
      </c>
      <c r="E232" s="202" t="s">
        <v>518</v>
      </c>
      <c r="F232" s="203" t="s">
        <v>519</v>
      </c>
      <c r="G232" s="204" t="s">
        <v>124</v>
      </c>
      <c r="H232" s="205">
        <v>2</v>
      </c>
      <c r="I232" s="206"/>
      <c r="J232" s="207">
        <f>ROUND(I232*H232,2)</f>
        <v>0</v>
      </c>
      <c r="K232" s="208"/>
      <c r="L232" s="36"/>
      <c r="M232" s="209" t="s">
        <v>1</v>
      </c>
      <c r="N232" s="210" t="s">
        <v>41</v>
      </c>
      <c r="O232" s="68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3" t="s">
        <v>125</v>
      </c>
      <c r="AT232" s="213" t="s">
        <v>121</v>
      </c>
      <c r="AU232" s="213" t="s">
        <v>117</v>
      </c>
      <c r="AY232" s="14" t="s">
        <v>118</v>
      </c>
      <c r="BE232" s="214">
        <f>IF(N232="základná",J232,0)</f>
        <v>0</v>
      </c>
      <c r="BF232" s="214">
        <f>IF(N232="znížená",J232,0)</f>
        <v>0</v>
      </c>
      <c r="BG232" s="214">
        <f>IF(N232="zákl. prenesená",J232,0)</f>
        <v>0</v>
      </c>
      <c r="BH232" s="214">
        <f>IF(N232="zníž. prenesená",J232,0)</f>
        <v>0</v>
      </c>
      <c r="BI232" s="214">
        <f>IF(N232="nulová",J232,0)</f>
        <v>0</v>
      </c>
      <c r="BJ232" s="14" t="s">
        <v>117</v>
      </c>
      <c r="BK232" s="214">
        <f>ROUND(I232*H232,2)</f>
        <v>0</v>
      </c>
      <c r="BL232" s="14" t="s">
        <v>125</v>
      </c>
      <c r="BM232" s="213" t="s">
        <v>520</v>
      </c>
    </row>
    <row r="233" spans="1:65" s="2" customFormat="1" ht="45">
      <c r="A233" s="31"/>
      <c r="B233" s="32"/>
      <c r="C233" s="33"/>
      <c r="D233" s="215" t="s">
        <v>126</v>
      </c>
      <c r="E233" s="33"/>
      <c r="F233" s="216" t="s">
        <v>521</v>
      </c>
      <c r="G233" s="33"/>
      <c r="H233" s="33"/>
      <c r="I233" s="112"/>
      <c r="J233" s="33"/>
      <c r="K233" s="33"/>
      <c r="L233" s="36"/>
      <c r="M233" s="217"/>
      <c r="N233" s="218"/>
      <c r="O233" s="68"/>
      <c r="P233" s="68"/>
      <c r="Q233" s="68"/>
      <c r="R233" s="68"/>
      <c r="S233" s="68"/>
      <c r="T233" s="69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4" t="s">
        <v>126</v>
      </c>
      <c r="AU233" s="14" t="s">
        <v>117</v>
      </c>
    </row>
    <row r="234" spans="1:65" s="2" customFormat="1" ht="33" customHeight="1">
      <c r="A234" s="31"/>
      <c r="B234" s="32"/>
      <c r="C234" s="219" t="s">
        <v>522</v>
      </c>
      <c r="D234" s="219" t="s">
        <v>141</v>
      </c>
      <c r="E234" s="220" t="s">
        <v>523</v>
      </c>
      <c r="F234" s="221" t="s">
        <v>524</v>
      </c>
      <c r="G234" s="222" t="s">
        <v>124</v>
      </c>
      <c r="H234" s="223">
        <v>2</v>
      </c>
      <c r="I234" s="224"/>
      <c r="J234" s="225">
        <f>ROUND(I234*H234,2)</f>
        <v>0</v>
      </c>
      <c r="K234" s="226"/>
      <c r="L234" s="227"/>
      <c r="M234" s="228" t="s">
        <v>1</v>
      </c>
      <c r="N234" s="229" t="s">
        <v>41</v>
      </c>
      <c r="O234" s="68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3" t="s">
        <v>144</v>
      </c>
      <c r="AT234" s="213" t="s">
        <v>141</v>
      </c>
      <c r="AU234" s="213" t="s">
        <v>117</v>
      </c>
      <c r="AY234" s="14" t="s">
        <v>118</v>
      </c>
      <c r="BE234" s="214">
        <f>IF(N234="základná",J234,0)</f>
        <v>0</v>
      </c>
      <c r="BF234" s="214">
        <f>IF(N234="znížená",J234,0)</f>
        <v>0</v>
      </c>
      <c r="BG234" s="214">
        <f>IF(N234="zákl. prenesená",J234,0)</f>
        <v>0</v>
      </c>
      <c r="BH234" s="214">
        <f>IF(N234="zníž. prenesená",J234,0)</f>
        <v>0</v>
      </c>
      <c r="BI234" s="214">
        <f>IF(N234="nulová",J234,0)</f>
        <v>0</v>
      </c>
      <c r="BJ234" s="14" t="s">
        <v>117</v>
      </c>
      <c r="BK234" s="214">
        <f>ROUND(I234*H234,2)</f>
        <v>0</v>
      </c>
      <c r="BL234" s="14" t="s">
        <v>125</v>
      </c>
      <c r="BM234" s="213" t="s">
        <v>525</v>
      </c>
    </row>
    <row r="235" spans="1:65" s="2" customFormat="1" ht="54">
      <c r="A235" s="31"/>
      <c r="B235" s="32"/>
      <c r="C235" s="33"/>
      <c r="D235" s="215" t="s">
        <v>126</v>
      </c>
      <c r="E235" s="33"/>
      <c r="F235" s="216" t="s">
        <v>526</v>
      </c>
      <c r="G235" s="33"/>
      <c r="H235" s="33"/>
      <c r="I235" s="112"/>
      <c r="J235" s="33"/>
      <c r="K235" s="33"/>
      <c r="L235" s="36"/>
      <c r="M235" s="217"/>
      <c r="N235" s="218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126</v>
      </c>
      <c r="AU235" s="14" t="s">
        <v>117</v>
      </c>
    </row>
    <row r="236" spans="1:65" s="2" customFormat="1" ht="16.5" customHeight="1">
      <c r="A236" s="31"/>
      <c r="B236" s="32"/>
      <c r="C236" s="201" t="s">
        <v>350</v>
      </c>
      <c r="D236" s="201" t="s">
        <v>121</v>
      </c>
      <c r="E236" s="202" t="s">
        <v>527</v>
      </c>
      <c r="F236" s="203" t="s">
        <v>528</v>
      </c>
      <c r="G236" s="204" t="s">
        <v>124</v>
      </c>
      <c r="H236" s="205">
        <v>17</v>
      </c>
      <c r="I236" s="206"/>
      <c r="J236" s="207">
        <f>ROUND(I236*H236,2)</f>
        <v>0</v>
      </c>
      <c r="K236" s="208"/>
      <c r="L236" s="36"/>
      <c r="M236" s="209" t="s">
        <v>1</v>
      </c>
      <c r="N236" s="210" t="s">
        <v>41</v>
      </c>
      <c r="O236" s="68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3" t="s">
        <v>125</v>
      </c>
      <c r="AT236" s="213" t="s">
        <v>121</v>
      </c>
      <c r="AU236" s="213" t="s">
        <v>117</v>
      </c>
      <c r="AY236" s="14" t="s">
        <v>118</v>
      </c>
      <c r="BE236" s="214">
        <f>IF(N236="základná",J236,0)</f>
        <v>0</v>
      </c>
      <c r="BF236" s="214">
        <f>IF(N236="znížená",J236,0)</f>
        <v>0</v>
      </c>
      <c r="BG236" s="214">
        <f>IF(N236="zákl. prenesená",J236,0)</f>
        <v>0</v>
      </c>
      <c r="BH236" s="214">
        <f>IF(N236="zníž. prenesená",J236,0)</f>
        <v>0</v>
      </c>
      <c r="BI236" s="214">
        <f>IF(N236="nulová",J236,0)</f>
        <v>0</v>
      </c>
      <c r="BJ236" s="14" t="s">
        <v>117</v>
      </c>
      <c r="BK236" s="214">
        <f>ROUND(I236*H236,2)</f>
        <v>0</v>
      </c>
      <c r="BL236" s="14" t="s">
        <v>125</v>
      </c>
      <c r="BM236" s="213" t="s">
        <v>529</v>
      </c>
    </row>
    <row r="237" spans="1:65" s="2" customFormat="1" ht="16.5" customHeight="1">
      <c r="A237" s="31"/>
      <c r="B237" s="32"/>
      <c r="C237" s="201" t="s">
        <v>530</v>
      </c>
      <c r="D237" s="201" t="s">
        <v>121</v>
      </c>
      <c r="E237" s="202" t="s">
        <v>531</v>
      </c>
      <c r="F237" s="203" t="s">
        <v>532</v>
      </c>
      <c r="G237" s="204" t="s">
        <v>468</v>
      </c>
      <c r="H237" s="205">
        <v>13</v>
      </c>
      <c r="I237" s="206"/>
      <c r="J237" s="207">
        <f>ROUND(I237*H237,2)</f>
        <v>0</v>
      </c>
      <c r="K237" s="208"/>
      <c r="L237" s="36"/>
      <c r="M237" s="209" t="s">
        <v>1</v>
      </c>
      <c r="N237" s="210" t="s">
        <v>41</v>
      </c>
      <c r="O237" s="68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3" t="s">
        <v>125</v>
      </c>
      <c r="AT237" s="213" t="s">
        <v>121</v>
      </c>
      <c r="AU237" s="213" t="s">
        <v>117</v>
      </c>
      <c r="AY237" s="14" t="s">
        <v>118</v>
      </c>
      <c r="BE237" s="214">
        <f>IF(N237="základná",J237,0)</f>
        <v>0</v>
      </c>
      <c r="BF237" s="214">
        <f>IF(N237="znížená",J237,0)</f>
        <v>0</v>
      </c>
      <c r="BG237" s="214">
        <f>IF(N237="zákl. prenesená",J237,0)</f>
        <v>0</v>
      </c>
      <c r="BH237" s="214">
        <f>IF(N237="zníž. prenesená",J237,0)</f>
        <v>0</v>
      </c>
      <c r="BI237" s="214">
        <f>IF(N237="nulová",J237,0)</f>
        <v>0</v>
      </c>
      <c r="BJ237" s="14" t="s">
        <v>117</v>
      </c>
      <c r="BK237" s="214">
        <f>ROUND(I237*H237,2)</f>
        <v>0</v>
      </c>
      <c r="BL237" s="14" t="s">
        <v>125</v>
      </c>
      <c r="BM237" s="213" t="s">
        <v>533</v>
      </c>
    </row>
    <row r="238" spans="1:65" s="2" customFormat="1" ht="21.75" customHeight="1">
      <c r="A238" s="31"/>
      <c r="B238" s="32"/>
      <c r="C238" s="219" t="s">
        <v>354</v>
      </c>
      <c r="D238" s="219" t="s">
        <v>141</v>
      </c>
      <c r="E238" s="220" t="s">
        <v>534</v>
      </c>
      <c r="F238" s="221" t="s">
        <v>535</v>
      </c>
      <c r="G238" s="222" t="s">
        <v>124</v>
      </c>
      <c r="H238" s="223">
        <v>9</v>
      </c>
      <c r="I238" s="224"/>
      <c r="J238" s="225">
        <f>ROUND(I238*H238,2)</f>
        <v>0</v>
      </c>
      <c r="K238" s="226"/>
      <c r="L238" s="227"/>
      <c r="M238" s="228" t="s">
        <v>1</v>
      </c>
      <c r="N238" s="229" t="s">
        <v>41</v>
      </c>
      <c r="O238" s="68"/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3" t="s">
        <v>144</v>
      </c>
      <c r="AT238" s="213" t="s">
        <v>141</v>
      </c>
      <c r="AU238" s="213" t="s">
        <v>117</v>
      </c>
      <c r="AY238" s="14" t="s">
        <v>118</v>
      </c>
      <c r="BE238" s="214">
        <f>IF(N238="základná",J238,0)</f>
        <v>0</v>
      </c>
      <c r="BF238" s="214">
        <f>IF(N238="znížená",J238,0)</f>
        <v>0</v>
      </c>
      <c r="BG238" s="214">
        <f>IF(N238="zákl. prenesená",J238,0)</f>
        <v>0</v>
      </c>
      <c r="BH238" s="214">
        <f>IF(N238="zníž. prenesená",J238,0)</f>
        <v>0</v>
      </c>
      <c r="BI238" s="214">
        <f>IF(N238="nulová",J238,0)</f>
        <v>0</v>
      </c>
      <c r="BJ238" s="14" t="s">
        <v>117</v>
      </c>
      <c r="BK238" s="214">
        <f>ROUND(I238*H238,2)</f>
        <v>0</v>
      </c>
      <c r="BL238" s="14" t="s">
        <v>125</v>
      </c>
      <c r="BM238" s="213" t="s">
        <v>536</v>
      </c>
    </row>
    <row r="239" spans="1:65" s="2" customFormat="1" ht="27">
      <c r="A239" s="31"/>
      <c r="B239" s="32"/>
      <c r="C239" s="33"/>
      <c r="D239" s="215" t="s">
        <v>126</v>
      </c>
      <c r="E239" s="33"/>
      <c r="F239" s="216" t="s">
        <v>537</v>
      </c>
      <c r="G239" s="33"/>
      <c r="H239" s="33"/>
      <c r="I239" s="112"/>
      <c r="J239" s="33"/>
      <c r="K239" s="33"/>
      <c r="L239" s="36"/>
      <c r="M239" s="217"/>
      <c r="N239" s="218"/>
      <c r="O239" s="68"/>
      <c r="P239" s="68"/>
      <c r="Q239" s="68"/>
      <c r="R239" s="68"/>
      <c r="S239" s="68"/>
      <c r="T239" s="69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4" t="s">
        <v>126</v>
      </c>
      <c r="AU239" s="14" t="s">
        <v>117</v>
      </c>
    </row>
    <row r="240" spans="1:65" s="2" customFormat="1" ht="21.75" customHeight="1">
      <c r="A240" s="31"/>
      <c r="B240" s="32"/>
      <c r="C240" s="219" t="s">
        <v>538</v>
      </c>
      <c r="D240" s="219" t="s">
        <v>141</v>
      </c>
      <c r="E240" s="220" t="s">
        <v>539</v>
      </c>
      <c r="F240" s="221" t="s">
        <v>540</v>
      </c>
      <c r="G240" s="222" t="s">
        <v>124</v>
      </c>
      <c r="H240" s="223">
        <v>1</v>
      </c>
      <c r="I240" s="224"/>
      <c r="J240" s="225">
        <f>ROUND(I240*H240,2)</f>
        <v>0</v>
      </c>
      <c r="K240" s="226"/>
      <c r="L240" s="227"/>
      <c r="M240" s="228" t="s">
        <v>1</v>
      </c>
      <c r="N240" s="229" t="s">
        <v>41</v>
      </c>
      <c r="O240" s="68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3" t="s">
        <v>144</v>
      </c>
      <c r="AT240" s="213" t="s">
        <v>141</v>
      </c>
      <c r="AU240" s="213" t="s">
        <v>117</v>
      </c>
      <c r="AY240" s="14" t="s">
        <v>118</v>
      </c>
      <c r="BE240" s="214">
        <f>IF(N240="základná",J240,0)</f>
        <v>0</v>
      </c>
      <c r="BF240" s="214">
        <f>IF(N240="znížená",J240,0)</f>
        <v>0</v>
      </c>
      <c r="BG240" s="214">
        <f>IF(N240="zákl. prenesená",J240,0)</f>
        <v>0</v>
      </c>
      <c r="BH240" s="214">
        <f>IF(N240="zníž. prenesená",J240,0)</f>
        <v>0</v>
      </c>
      <c r="BI240" s="214">
        <f>IF(N240="nulová",J240,0)</f>
        <v>0</v>
      </c>
      <c r="BJ240" s="14" t="s">
        <v>117</v>
      </c>
      <c r="BK240" s="214">
        <f>ROUND(I240*H240,2)</f>
        <v>0</v>
      </c>
      <c r="BL240" s="14" t="s">
        <v>125</v>
      </c>
      <c r="BM240" s="213" t="s">
        <v>541</v>
      </c>
    </row>
    <row r="241" spans="1:65" s="2" customFormat="1" ht="18">
      <c r="A241" s="31"/>
      <c r="B241" s="32"/>
      <c r="C241" s="33"/>
      <c r="D241" s="215" t="s">
        <v>126</v>
      </c>
      <c r="E241" s="33"/>
      <c r="F241" s="216" t="s">
        <v>542</v>
      </c>
      <c r="G241" s="33"/>
      <c r="H241" s="33"/>
      <c r="I241" s="112"/>
      <c r="J241" s="33"/>
      <c r="K241" s="33"/>
      <c r="L241" s="36"/>
      <c r="M241" s="217"/>
      <c r="N241" s="218"/>
      <c r="O241" s="68"/>
      <c r="P241" s="68"/>
      <c r="Q241" s="68"/>
      <c r="R241" s="68"/>
      <c r="S241" s="68"/>
      <c r="T241" s="69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4" t="s">
        <v>126</v>
      </c>
      <c r="AU241" s="14" t="s">
        <v>117</v>
      </c>
    </row>
    <row r="242" spans="1:65" s="2" customFormat="1" ht="21.75" customHeight="1">
      <c r="A242" s="31"/>
      <c r="B242" s="32"/>
      <c r="C242" s="219" t="s">
        <v>357</v>
      </c>
      <c r="D242" s="219" t="s">
        <v>141</v>
      </c>
      <c r="E242" s="220" t="s">
        <v>543</v>
      </c>
      <c r="F242" s="221" t="s">
        <v>544</v>
      </c>
      <c r="G242" s="222" t="s">
        <v>124</v>
      </c>
      <c r="H242" s="223">
        <v>2</v>
      </c>
      <c r="I242" s="224"/>
      <c r="J242" s="225">
        <f>ROUND(I242*H242,2)</f>
        <v>0</v>
      </c>
      <c r="K242" s="226"/>
      <c r="L242" s="227"/>
      <c r="M242" s="228" t="s">
        <v>1</v>
      </c>
      <c r="N242" s="229" t="s">
        <v>41</v>
      </c>
      <c r="O242" s="68"/>
      <c r="P242" s="211">
        <f>O242*H242</f>
        <v>0</v>
      </c>
      <c r="Q242" s="211">
        <v>0</v>
      </c>
      <c r="R242" s="211">
        <f>Q242*H242</f>
        <v>0</v>
      </c>
      <c r="S242" s="211">
        <v>0</v>
      </c>
      <c r="T242" s="212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3" t="s">
        <v>144</v>
      </c>
      <c r="AT242" s="213" t="s">
        <v>141</v>
      </c>
      <c r="AU242" s="213" t="s">
        <v>117</v>
      </c>
      <c r="AY242" s="14" t="s">
        <v>118</v>
      </c>
      <c r="BE242" s="214">
        <f>IF(N242="základná",J242,0)</f>
        <v>0</v>
      </c>
      <c r="BF242" s="214">
        <f>IF(N242="znížená",J242,0)</f>
        <v>0</v>
      </c>
      <c r="BG242" s="214">
        <f>IF(N242="zákl. prenesená",J242,0)</f>
        <v>0</v>
      </c>
      <c r="BH242" s="214">
        <f>IF(N242="zníž. prenesená",J242,0)</f>
        <v>0</v>
      </c>
      <c r="BI242" s="214">
        <f>IF(N242="nulová",J242,0)</f>
        <v>0</v>
      </c>
      <c r="BJ242" s="14" t="s">
        <v>117</v>
      </c>
      <c r="BK242" s="214">
        <f>ROUND(I242*H242,2)</f>
        <v>0</v>
      </c>
      <c r="BL242" s="14" t="s">
        <v>125</v>
      </c>
      <c r="BM242" s="213" t="s">
        <v>545</v>
      </c>
    </row>
    <row r="243" spans="1:65" s="2" customFormat="1" ht="36">
      <c r="A243" s="31"/>
      <c r="B243" s="32"/>
      <c r="C243" s="33"/>
      <c r="D243" s="215" t="s">
        <v>126</v>
      </c>
      <c r="E243" s="33"/>
      <c r="F243" s="216" t="s">
        <v>546</v>
      </c>
      <c r="G243" s="33"/>
      <c r="H243" s="33"/>
      <c r="I243" s="112"/>
      <c r="J243" s="33"/>
      <c r="K243" s="33"/>
      <c r="L243" s="36"/>
      <c r="M243" s="217"/>
      <c r="N243" s="218"/>
      <c r="O243" s="68"/>
      <c r="P243" s="68"/>
      <c r="Q243" s="68"/>
      <c r="R243" s="68"/>
      <c r="S243" s="68"/>
      <c r="T243" s="69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4" t="s">
        <v>126</v>
      </c>
      <c r="AU243" s="14" t="s">
        <v>117</v>
      </c>
    </row>
    <row r="244" spans="1:65" s="2" customFormat="1" ht="21.75" customHeight="1">
      <c r="A244" s="31"/>
      <c r="B244" s="32"/>
      <c r="C244" s="219" t="s">
        <v>547</v>
      </c>
      <c r="D244" s="219" t="s">
        <v>141</v>
      </c>
      <c r="E244" s="220" t="s">
        <v>548</v>
      </c>
      <c r="F244" s="221" t="s">
        <v>549</v>
      </c>
      <c r="G244" s="222" t="s">
        <v>124</v>
      </c>
      <c r="H244" s="223">
        <v>1</v>
      </c>
      <c r="I244" s="224"/>
      <c r="J244" s="225">
        <f>ROUND(I244*H244,2)</f>
        <v>0</v>
      </c>
      <c r="K244" s="226"/>
      <c r="L244" s="227"/>
      <c r="M244" s="228" t="s">
        <v>1</v>
      </c>
      <c r="N244" s="229" t="s">
        <v>41</v>
      </c>
      <c r="O244" s="68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13" t="s">
        <v>144</v>
      </c>
      <c r="AT244" s="213" t="s">
        <v>141</v>
      </c>
      <c r="AU244" s="213" t="s">
        <v>117</v>
      </c>
      <c r="AY244" s="14" t="s">
        <v>118</v>
      </c>
      <c r="BE244" s="214">
        <f>IF(N244="základná",J244,0)</f>
        <v>0</v>
      </c>
      <c r="BF244" s="214">
        <f>IF(N244="znížená",J244,0)</f>
        <v>0</v>
      </c>
      <c r="BG244" s="214">
        <f>IF(N244="zákl. prenesená",J244,0)</f>
        <v>0</v>
      </c>
      <c r="BH244" s="214">
        <f>IF(N244="zníž. prenesená",J244,0)</f>
        <v>0</v>
      </c>
      <c r="BI244" s="214">
        <f>IF(N244="nulová",J244,0)</f>
        <v>0</v>
      </c>
      <c r="BJ244" s="14" t="s">
        <v>117</v>
      </c>
      <c r="BK244" s="214">
        <f>ROUND(I244*H244,2)</f>
        <v>0</v>
      </c>
      <c r="BL244" s="14" t="s">
        <v>125</v>
      </c>
      <c r="BM244" s="213" t="s">
        <v>550</v>
      </c>
    </row>
    <row r="245" spans="1:65" s="2" customFormat="1" ht="16.5" customHeight="1">
      <c r="A245" s="31"/>
      <c r="B245" s="32"/>
      <c r="C245" s="201" t="s">
        <v>361</v>
      </c>
      <c r="D245" s="201" t="s">
        <v>121</v>
      </c>
      <c r="E245" s="202" t="s">
        <v>551</v>
      </c>
      <c r="F245" s="203" t="s">
        <v>552</v>
      </c>
      <c r="G245" s="204" t="s">
        <v>124</v>
      </c>
      <c r="H245" s="205">
        <v>2</v>
      </c>
      <c r="I245" s="206"/>
      <c r="J245" s="207">
        <f>ROUND(I245*H245,2)</f>
        <v>0</v>
      </c>
      <c r="K245" s="208"/>
      <c r="L245" s="36"/>
      <c r="M245" s="209" t="s">
        <v>1</v>
      </c>
      <c r="N245" s="210" t="s">
        <v>41</v>
      </c>
      <c r="O245" s="68"/>
      <c r="P245" s="211">
        <f>O245*H245</f>
        <v>0</v>
      </c>
      <c r="Q245" s="211">
        <v>0</v>
      </c>
      <c r="R245" s="211">
        <f>Q245*H245</f>
        <v>0</v>
      </c>
      <c r="S245" s="211">
        <v>0</v>
      </c>
      <c r="T245" s="212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3" t="s">
        <v>125</v>
      </c>
      <c r="AT245" s="213" t="s">
        <v>121</v>
      </c>
      <c r="AU245" s="213" t="s">
        <v>117</v>
      </c>
      <c r="AY245" s="14" t="s">
        <v>118</v>
      </c>
      <c r="BE245" s="214">
        <f>IF(N245="základná",J245,0)</f>
        <v>0</v>
      </c>
      <c r="BF245" s="214">
        <f>IF(N245="znížená",J245,0)</f>
        <v>0</v>
      </c>
      <c r="BG245" s="214">
        <f>IF(N245="zákl. prenesená",J245,0)</f>
        <v>0</v>
      </c>
      <c r="BH245" s="214">
        <f>IF(N245="zníž. prenesená",J245,0)</f>
        <v>0</v>
      </c>
      <c r="BI245" s="214">
        <f>IF(N245="nulová",J245,0)</f>
        <v>0</v>
      </c>
      <c r="BJ245" s="14" t="s">
        <v>117</v>
      </c>
      <c r="BK245" s="214">
        <f>ROUND(I245*H245,2)</f>
        <v>0</v>
      </c>
      <c r="BL245" s="14" t="s">
        <v>125</v>
      </c>
      <c r="BM245" s="213" t="s">
        <v>553</v>
      </c>
    </row>
    <row r="246" spans="1:65" s="2" customFormat="1" ht="16.5" customHeight="1">
      <c r="A246" s="31"/>
      <c r="B246" s="32"/>
      <c r="C246" s="219" t="s">
        <v>554</v>
      </c>
      <c r="D246" s="219" t="s">
        <v>141</v>
      </c>
      <c r="E246" s="220" t="s">
        <v>555</v>
      </c>
      <c r="F246" s="221" t="s">
        <v>556</v>
      </c>
      <c r="G246" s="222" t="s">
        <v>124</v>
      </c>
      <c r="H246" s="223">
        <v>2</v>
      </c>
      <c r="I246" s="224"/>
      <c r="J246" s="225">
        <f>ROUND(I246*H246,2)</f>
        <v>0</v>
      </c>
      <c r="K246" s="226"/>
      <c r="L246" s="227"/>
      <c r="M246" s="228" t="s">
        <v>1</v>
      </c>
      <c r="N246" s="229" t="s">
        <v>41</v>
      </c>
      <c r="O246" s="68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3" t="s">
        <v>144</v>
      </c>
      <c r="AT246" s="213" t="s">
        <v>141</v>
      </c>
      <c r="AU246" s="213" t="s">
        <v>117</v>
      </c>
      <c r="AY246" s="14" t="s">
        <v>118</v>
      </c>
      <c r="BE246" s="214">
        <f>IF(N246="základná",J246,0)</f>
        <v>0</v>
      </c>
      <c r="BF246" s="214">
        <f>IF(N246="znížená",J246,0)</f>
        <v>0</v>
      </c>
      <c r="BG246" s="214">
        <f>IF(N246="zákl. prenesená",J246,0)</f>
        <v>0</v>
      </c>
      <c r="BH246" s="214">
        <f>IF(N246="zníž. prenesená",J246,0)</f>
        <v>0</v>
      </c>
      <c r="BI246" s="214">
        <f>IF(N246="nulová",J246,0)</f>
        <v>0</v>
      </c>
      <c r="BJ246" s="14" t="s">
        <v>117</v>
      </c>
      <c r="BK246" s="214">
        <f>ROUND(I246*H246,2)</f>
        <v>0</v>
      </c>
      <c r="BL246" s="14" t="s">
        <v>125</v>
      </c>
      <c r="BM246" s="213" t="s">
        <v>557</v>
      </c>
    </row>
    <row r="247" spans="1:65" s="2" customFormat="1" ht="16.5" customHeight="1">
      <c r="A247" s="31"/>
      <c r="B247" s="32"/>
      <c r="C247" s="201" t="s">
        <v>364</v>
      </c>
      <c r="D247" s="201" t="s">
        <v>121</v>
      </c>
      <c r="E247" s="202" t="s">
        <v>558</v>
      </c>
      <c r="F247" s="203" t="s">
        <v>559</v>
      </c>
      <c r="G247" s="204" t="s">
        <v>468</v>
      </c>
      <c r="H247" s="205">
        <v>6</v>
      </c>
      <c r="I247" s="206"/>
      <c r="J247" s="207">
        <f>ROUND(I247*H247,2)</f>
        <v>0</v>
      </c>
      <c r="K247" s="208"/>
      <c r="L247" s="36"/>
      <c r="M247" s="209" t="s">
        <v>1</v>
      </c>
      <c r="N247" s="210" t="s">
        <v>41</v>
      </c>
      <c r="O247" s="68"/>
      <c r="P247" s="211">
        <f>O247*H247</f>
        <v>0</v>
      </c>
      <c r="Q247" s="211">
        <v>0</v>
      </c>
      <c r="R247" s="211">
        <f>Q247*H247</f>
        <v>0</v>
      </c>
      <c r="S247" s="211">
        <v>0</v>
      </c>
      <c r="T247" s="212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3" t="s">
        <v>125</v>
      </c>
      <c r="AT247" s="213" t="s">
        <v>121</v>
      </c>
      <c r="AU247" s="213" t="s">
        <v>117</v>
      </c>
      <c r="AY247" s="14" t="s">
        <v>118</v>
      </c>
      <c r="BE247" s="214">
        <f>IF(N247="základná",J247,0)</f>
        <v>0</v>
      </c>
      <c r="BF247" s="214">
        <f>IF(N247="znížená",J247,0)</f>
        <v>0</v>
      </c>
      <c r="BG247" s="214">
        <f>IF(N247="zákl. prenesená",J247,0)</f>
        <v>0</v>
      </c>
      <c r="BH247" s="214">
        <f>IF(N247="zníž. prenesená",J247,0)</f>
        <v>0</v>
      </c>
      <c r="BI247" s="214">
        <f>IF(N247="nulová",J247,0)</f>
        <v>0</v>
      </c>
      <c r="BJ247" s="14" t="s">
        <v>117</v>
      </c>
      <c r="BK247" s="214">
        <f>ROUND(I247*H247,2)</f>
        <v>0</v>
      </c>
      <c r="BL247" s="14" t="s">
        <v>125</v>
      </c>
      <c r="BM247" s="213" t="s">
        <v>560</v>
      </c>
    </row>
    <row r="248" spans="1:65" s="2" customFormat="1" ht="33" customHeight="1">
      <c r="A248" s="31"/>
      <c r="B248" s="32"/>
      <c r="C248" s="219" t="s">
        <v>561</v>
      </c>
      <c r="D248" s="219" t="s">
        <v>141</v>
      </c>
      <c r="E248" s="220" t="s">
        <v>562</v>
      </c>
      <c r="F248" s="221" t="s">
        <v>563</v>
      </c>
      <c r="G248" s="222" t="s">
        <v>124</v>
      </c>
      <c r="H248" s="223">
        <v>6</v>
      </c>
      <c r="I248" s="224"/>
      <c r="J248" s="225">
        <f>ROUND(I248*H248,2)</f>
        <v>0</v>
      </c>
      <c r="K248" s="226"/>
      <c r="L248" s="227"/>
      <c r="M248" s="228" t="s">
        <v>1</v>
      </c>
      <c r="N248" s="229" t="s">
        <v>41</v>
      </c>
      <c r="O248" s="68"/>
      <c r="P248" s="211">
        <f>O248*H248</f>
        <v>0</v>
      </c>
      <c r="Q248" s="211">
        <v>0</v>
      </c>
      <c r="R248" s="211">
        <f>Q248*H248</f>
        <v>0</v>
      </c>
      <c r="S248" s="211">
        <v>0</v>
      </c>
      <c r="T248" s="212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3" t="s">
        <v>144</v>
      </c>
      <c r="AT248" s="213" t="s">
        <v>141</v>
      </c>
      <c r="AU248" s="213" t="s">
        <v>117</v>
      </c>
      <c r="AY248" s="14" t="s">
        <v>118</v>
      </c>
      <c r="BE248" s="214">
        <f>IF(N248="základná",J248,0)</f>
        <v>0</v>
      </c>
      <c r="BF248" s="214">
        <f>IF(N248="znížená",J248,0)</f>
        <v>0</v>
      </c>
      <c r="BG248" s="214">
        <f>IF(N248="zákl. prenesená",J248,0)</f>
        <v>0</v>
      </c>
      <c r="BH248" s="214">
        <f>IF(N248="zníž. prenesená",J248,0)</f>
        <v>0</v>
      </c>
      <c r="BI248" s="214">
        <f>IF(N248="nulová",J248,0)</f>
        <v>0</v>
      </c>
      <c r="BJ248" s="14" t="s">
        <v>117</v>
      </c>
      <c r="BK248" s="214">
        <f>ROUND(I248*H248,2)</f>
        <v>0</v>
      </c>
      <c r="BL248" s="14" t="s">
        <v>125</v>
      </c>
      <c r="BM248" s="213" t="s">
        <v>564</v>
      </c>
    </row>
    <row r="249" spans="1:65" s="2" customFormat="1" ht="54">
      <c r="A249" s="31"/>
      <c r="B249" s="32"/>
      <c r="C249" s="33"/>
      <c r="D249" s="215" t="s">
        <v>126</v>
      </c>
      <c r="E249" s="33"/>
      <c r="F249" s="216" t="s">
        <v>565</v>
      </c>
      <c r="G249" s="33"/>
      <c r="H249" s="33"/>
      <c r="I249" s="112"/>
      <c r="J249" s="33"/>
      <c r="K249" s="33"/>
      <c r="L249" s="36"/>
      <c r="M249" s="217"/>
      <c r="N249" s="218"/>
      <c r="O249" s="68"/>
      <c r="P249" s="68"/>
      <c r="Q249" s="68"/>
      <c r="R249" s="68"/>
      <c r="S249" s="68"/>
      <c r="T249" s="69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4" t="s">
        <v>126</v>
      </c>
      <c r="AU249" s="14" t="s">
        <v>117</v>
      </c>
    </row>
    <row r="250" spans="1:65" s="2" customFormat="1" ht="21.75" customHeight="1">
      <c r="A250" s="31"/>
      <c r="B250" s="32"/>
      <c r="C250" s="201" t="s">
        <v>368</v>
      </c>
      <c r="D250" s="201" t="s">
        <v>121</v>
      </c>
      <c r="E250" s="202" t="s">
        <v>566</v>
      </c>
      <c r="F250" s="203" t="s">
        <v>567</v>
      </c>
      <c r="G250" s="204" t="s">
        <v>468</v>
      </c>
      <c r="H250" s="205">
        <v>1</v>
      </c>
      <c r="I250" s="206"/>
      <c r="J250" s="207">
        <f>ROUND(I250*H250,2)</f>
        <v>0</v>
      </c>
      <c r="K250" s="208"/>
      <c r="L250" s="36"/>
      <c r="M250" s="209" t="s">
        <v>1</v>
      </c>
      <c r="N250" s="210" t="s">
        <v>41</v>
      </c>
      <c r="O250" s="68"/>
      <c r="P250" s="211">
        <f>O250*H250</f>
        <v>0</v>
      </c>
      <c r="Q250" s="211">
        <v>0</v>
      </c>
      <c r="R250" s="211">
        <f>Q250*H250</f>
        <v>0</v>
      </c>
      <c r="S250" s="211">
        <v>0</v>
      </c>
      <c r="T250" s="212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3" t="s">
        <v>125</v>
      </c>
      <c r="AT250" s="213" t="s">
        <v>121</v>
      </c>
      <c r="AU250" s="213" t="s">
        <v>117</v>
      </c>
      <c r="AY250" s="14" t="s">
        <v>118</v>
      </c>
      <c r="BE250" s="214">
        <f>IF(N250="základná",J250,0)</f>
        <v>0</v>
      </c>
      <c r="BF250" s="214">
        <f>IF(N250="znížená",J250,0)</f>
        <v>0</v>
      </c>
      <c r="BG250" s="214">
        <f>IF(N250="zákl. prenesená",J250,0)</f>
        <v>0</v>
      </c>
      <c r="BH250" s="214">
        <f>IF(N250="zníž. prenesená",J250,0)</f>
        <v>0</v>
      </c>
      <c r="BI250" s="214">
        <f>IF(N250="nulová",J250,0)</f>
        <v>0</v>
      </c>
      <c r="BJ250" s="14" t="s">
        <v>117</v>
      </c>
      <c r="BK250" s="214">
        <f>ROUND(I250*H250,2)</f>
        <v>0</v>
      </c>
      <c r="BL250" s="14" t="s">
        <v>125</v>
      </c>
      <c r="BM250" s="213" t="s">
        <v>568</v>
      </c>
    </row>
    <row r="251" spans="1:65" s="2" customFormat="1" ht="18">
      <c r="A251" s="31"/>
      <c r="B251" s="32"/>
      <c r="C251" s="33"/>
      <c r="D251" s="215" t="s">
        <v>126</v>
      </c>
      <c r="E251" s="33"/>
      <c r="F251" s="216" t="s">
        <v>569</v>
      </c>
      <c r="G251" s="33"/>
      <c r="H251" s="33"/>
      <c r="I251" s="112"/>
      <c r="J251" s="33"/>
      <c r="K251" s="33"/>
      <c r="L251" s="36"/>
      <c r="M251" s="217"/>
      <c r="N251" s="218"/>
      <c r="O251" s="68"/>
      <c r="P251" s="68"/>
      <c r="Q251" s="68"/>
      <c r="R251" s="68"/>
      <c r="S251" s="68"/>
      <c r="T251" s="69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4" t="s">
        <v>126</v>
      </c>
      <c r="AU251" s="14" t="s">
        <v>117</v>
      </c>
    </row>
    <row r="252" spans="1:65" s="2" customFormat="1" ht="21.75" customHeight="1">
      <c r="A252" s="31"/>
      <c r="B252" s="32"/>
      <c r="C252" s="219" t="s">
        <v>570</v>
      </c>
      <c r="D252" s="219" t="s">
        <v>141</v>
      </c>
      <c r="E252" s="220" t="s">
        <v>571</v>
      </c>
      <c r="F252" s="221" t="s">
        <v>572</v>
      </c>
      <c r="G252" s="222" t="s">
        <v>124</v>
      </c>
      <c r="H252" s="223">
        <v>1</v>
      </c>
      <c r="I252" s="224"/>
      <c r="J252" s="225">
        <f>ROUND(I252*H252,2)</f>
        <v>0</v>
      </c>
      <c r="K252" s="226"/>
      <c r="L252" s="227"/>
      <c r="M252" s="228" t="s">
        <v>1</v>
      </c>
      <c r="N252" s="229" t="s">
        <v>41</v>
      </c>
      <c r="O252" s="68"/>
      <c r="P252" s="211">
        <f>O252*H252</f>
        <v>0</v>
      </c>
      <c r="Q252" s="211">
        <v>0</v>
      </c>
      <c r="R252" s="211">
        <f>Q252*H252</f>
        <v>0</v>
      </c>
      <c r="S252" s="211">
        <v>0</v>
      </c>
      <c r="T252" s="212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3" t="s">
        <v>144</v>
      </c>
      <c r="AT252" s="213" t="s">
        <v>141</v>
      </c>
      <c r="AU252" s="213" t="s">
        <v>117</v>
      </c>
      <c r="AY252" s="14" t="s">
        <v>118</v>
      </c>
      <c r="BE252" s="214">
        <f>IF(N252="základná",J252,0)</f>
        <v>0</v>
      </c>
      <c r="BF252" s="214">
        <f>IF(N252="znížená",J252,0)</f>
        <v>0</v>
      </c>
      <c r="BG252" s="214">
        <f>IF(N252="zákl. prenesená",J252,0)</f>
        <v>0</v>
      </c>
      <c r="BH252" s="214">
        <f>IF(N252="zníž. prenesená",J252,0)</f>
        <v>0</v>
      </c>
      <c r="BI252" s="214">
        <f>IF(N252="nulová",J252,0)</f>
        <v>0</v>
      </c>
      <c r="BJ252" s="14" t="s">
        <v>117</v>
      </c>
      <c r="BK252" s="214">
        <f>ROUND(I252*H252,2)</f>
        <v>0</v>
      </c>
      <c r="BL252" s="14" t="s">
        <v>125</v>
      </c>
      <c r="BM252" s="213" t="s">
        <v>573</v>
      </c>
    </row>
    <row r="253" spans="1:65" s="2" customFormat="1" ht="27">
      <c r="A253" s="31"/>
      <c r="B253" s="32"/>
      <c r="C253" s="33"/>
      <c r="D253" s="215" t="s">
        <v>126</v>
      </c>
      <c r="E253" s="33"/>
      <c r="F253" s="216" t="s">
        <v>574</v>
      </c>
      <c r="G253" s="33"/>
      <c r="H253" s="33"/>
      <c r="I253" s="112"/>
      <c r="J253" s="33"/>
      <c r="K253" s="33"/>
      <c r="L253" s="36"/>
      <c r="M253" s="217"/>
      <c r="N253" s="218"/>
      <c r="O253" s="68"/>
      <c r="P253" s="68"/>
      <c r="Q253" s="68"/>
      <c r="R253" s="68"/>
      <c r="S253" s="68"/>
      <c r="T253" s="69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4" t="s">
        <v>126</v>
      </c>
      <c r="AU253" s="14" t="s">
        <v>117</v>
      </c>
    </row>
    <row r="254" spans="1:65" s="2" customFormat="1" ht="21.75" customHeight="1">
      <c r="A254" s="31"/>
      <c r="B254" s="32"/>
      <c r="C254" s="219" t="s">
        <v>372</v>
      </c>
      <c r="D254" s="219" t="s">
        <v>141</v>
      </c>
      <c r="E254" s="220" t="s">
        <v>575</v>
      </c>
      <c r="F254" s="221" t="s">
        <v>576</v>
      </c>
      <c r="G254" s="222" t="s">
        <v>124</v>
      </c>
      <c r="H254" s="223">
        <v>1</v>
      </c>
      <c r="I254" s="224"/>
      <c r="J254" s="225">
        <f>ROUND(I254*H254,2)</f>
        <v>0</v>
      </c>
      <c r="K254" s="226"/>
      <c r="L254" s="227"/>
      <c r="M254" s="228" t="s">
        <v>1</v>
      </c>
      <c r="N254" s="229" t="s">
        <v>41</v>
      </c>
      <c r="O254" s="68"/>
      <c r="P254" s="211">
        <f>O254*H254</f>
        <v>0</v>
      </c>
      <c r="Q254" s="211">
        <v>0</v>
      </c>
      <c r="R254" s="211">
        <f>Q254*H254</f>
        <v>0</v>
      </c>
      <c r="S254" s="211">
        <v>0</v>
      </c>
      <c r="T254" s="212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3" t="s">
        <v>144</v>
      </c>
      <c r="AT254" s="213" t="s">
        <v>141</v>
      </c>
      <c r="AU254" s="213" t="s">
        <v>117</v>
      </c>
      <c r="AY254" s="14" t="s">
        <v>118</v>
      </c>
      <c r="BE254" s="214">
        <f>IF(N254="základná",J254,0)</f>
        <v>0</v>
      </c>
      <c r="BF254" s="214">
        <f>IF(N254="znížená",J254,0)</f>
        <v>0</v>
      </c>
      <c r="BG254" s="214">
        <f>IF(N254="zákl. prenesená",J254,0)</f>
        <v>0</v>
      </c>
      <c r="BH254" s="214">
        <f>IF(N254="zníž. prenesená",J254,0)</f>
        <v>0</v>
      </c>
      <c r="BI254" s="214">
        <f>IF(N254="nulová",J254,0)</f>
        <v>0</v>
      </c>
      <c r="BJ254" s="14" t="s">
        <v>117</v>
      </c>
      <c r="BK254" s="214">
        <f>ROUND(I254*H254,2)</f>
        <v>0</v>
      </c>
      <c r="BL254" s="14" t="s">
        <v>125</v>
      </c>
      <c r="BM254" s="213" t="s">
        <v>577</v>
      </c>
    </row>
    <row r="255" spans="1:65" s="2" customFormat="1" ht="18">
      <c r="A255" s="31"/>
      <c r="B255" s="32"/>
      <c r="C255" s="33"/>
      <c r="D255" s="215" t="s">
        <v>126</v>
      </c>
      <c r="E255" s="33"/>
      <c r="F255" s="216" t="s">
        <v>578</v>
      </c>
      <c r="G255" s="33"/>
      <c r="H255" s="33"/>
      <c r="I255" s="112"/>
      <c r="J255" s="33"/>
      <c r="K255" s="33"/>
      <c r="L255" s="36"/>
      <c r="M255" s="217"/>
      <c r="N255" s="218"/>
      <c r="O255" s="68"/>
      <c r="P255" s="68"/>
      <c r="Q255" s="68"/>
      <c r="R255" s="68"/>
      <c r="S255" s="68"/>
      <c r="T255" s="69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4" t="s">
        <v>126</v>
      </c>
      <c r="AU255" s="14" t="s">
        <v>117</v>
      </c>
    </row>
    <row r="256" spans="1:65" s="2" customFormat="1" ht="21.75" customHeight="1">
      <c r="A256" s="31"/>
      <c r="B256" s="32"/>
      <c r="C256" s="219" t="s">
        <v>579</v>
      </c>
      <c r="D256" s="219" t="s">
        <v>141</v>
      </c>
      <c r="E256" s="220" t="s">
        <v>580</v>
      </c>
      <c r="F256" s="221" t="s">
        <v>581</v>
      </c>
      <c r="G256" s="222" t="s">
        <v>124</v>
      </c>
      <c r="H256" s="223">
        <v>1</v>
      </c>
      <c r="I256" s="224"/>
      <c r="J256" s="225">
        <f>ROUND(I256*H256,2)</f>
        <v>0</v>
      </c>
      <c r="K256" s="226"/>
      <c r="L256" s="227"/>
      <c r="M256" s="228" t="s">
        <v>1</v>
      </c>
      <c r="N256" s="229" t="s">
        <v>41</v>
      </c>
      <c r="O256" s="68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13" t="s">
        <v>144</v>
      </c>
      <c r="AT256" s="213" t="s">
        <v>141</v>
      </c>
      <c r="AU256" s="213" t="s">
        <v>117</v>
      </c>
      <c r="AY256" s="14" t="s">
        <v>118</v>
      </c>
      <c r="BE256" s="214">
        <f>IF(N256="základná",J256,0)</f>
        <v>0</v>
      </c>
      <c r="BF256" s="214">
        <f>IF(N256="znížená",J256,0)</f>
        <v>0</v>
      </c>
      <c r="BG256" s="214">
        <f>IF(N256="zákl. prenesená",J256,0)</f>
        <v>0</v>
      </c>
      <c r="BH256" s="214">
        <f>IF(N256="zníž. prenesená",J256,0)</f>
        <v>0</v>
      </c>
      <c r="BI256" s="214">
        <f>IF(N256="nulová",J256,0)</f>
        <v>0</v>
      </c>
      <c r="BJ256" s="14" t="s">
        <v>117</v>
      </c>
      <c r="BK256" s="214">
        <f>ROUND(I256*H256,2)</f>
        <v>0</v>
      </c>
      <c r="BL256" s="14" t="s">
        <v>125</v>
      </c>
      <c r="BM256" s="213" t="s">
        <v>582</v>
      </c>
    </row>
    <row r="257" spans="1:65" s="2" customFormat="1" ht="27">
      <c r="A257" s="31"/>
      <c r="B257" s="32"/>
      <c r="C257" s="33"/>
      <c r="D257" s="215" t="s">
        <v>126</v>
      </c>
      <c r="E257" s="33"/>
      <c r="F257" s="216" t="s">
        <v>583</v>
      </c>
      <c r="G257" s="33"/>
      <c r="H257" s="33"/>
      <c r="I257" s="112"/>
      <c r="J257" s="33"/>
      <c r="K257" s="33"/>
      <c r="L257" s="36"/>
      <c r="M257" s="217"/>
      <c r="N257" s="218"/>
      <c r="O257" s="68"/>
      <c r="P257" s="68"/>
      <c r="Q257" s="68"/>
      <c r="R257" s="68"/>
      <c r="S257" s="68"/>
      <c r="T257" s="69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T257" s="14" t="s">
        <v>126</v>
      </c>
      <c r="AU257" s="14" t="s">
        <v>117</v>
      </c>
    </row>
    <row r="258" spans="1:65" s="2" customFormat="1" ht="16.5" customHeight="1">
      <c r="A258" s="31"/>
      <c r="B258" s="32"/>
      <c r="C258" s="201" t="s">
        <v>376</v>
      </c>
      <c r="D258" s="201" t="s">
        <v>121</v>
      </c>
      <c r="E258" s="202" t="s">
        <v>584</v>
      </c>
      <c r="F258" s="203" t="s">
        <v>585</v>
      </c>
      <c r="G258" s="204" t="s">
        <v>124</v>
      </c>
      <c r="H258" s="205">
        <v>1</v>
      </c>
      <c r="I258" s="206"/>
      <c r="J258" s="207">
        <f>ROUND(I258*H258,2)</f>
        <v>0</v>
      </c>
      <c r="K258" s="208"/>
      <c r="L258" s="36"/>
      <c r="M258" s="209" t="s">
        <v>1</v>
      </c>
      <c r="N258" s="210" t="s">
        <v>41</v>
      </c>
      <c r="O258" s="68"/>
      <c r="P258" s="211">
        <f>O258*H258</f>
        <v>0</v>
      </c>
      <c r="Q258" s="211">
        <v>0</v>
      </c>
      <c r="R258" s="211">
        <f>Q258*H258</f>
        <v>0</v>
      </c>
      <c r="S258" s="211">
        <v>0</v>
      </c>
      <c r="T258" s="212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3" t="s">
        <v>125</v>
      </c>
      <c r="AT258" s="213" t="s">
        <v>121</v>
      </c>
      <c r="AU258" s="213" t="s">
        <v>117</v>
      </c>
      <c r="AY258" s="14" t="s">
        <v>118</v>
      </c>
      <c r="BE258" s="214">
        <f>IF(N258="základná",J258,0)</f>
        <v>0</v>
      </c>
      <c r="BF258" s="214">
        <f>IF(N258="znížená",J258,0)</f>
        <v>0</v>
      </c>
      <c r="BG258" s="214">
        <f>IF(N258="zákl. prenesená",J258,0)</f>
        <v>0</v>
      </c>
      <c r="BH258" s="214">
        <f>IF(N258="zníž. prenesená",J258,0)</f>
        <v>0</v>
      </c>
      <c r="BI258" s="214">
        <f>IF(N258="nulová",J258,0)</f>
        <v>0</v>
      </c>
      <c r="BJ258" s="14" t="s">
        <v>117</v>
      </c>
      <c r="BK258" s="214">
        <f>ROUND(I258*H258,2)</f>
        <v>0</v>
      </c>
      <c r="BL258" s="14" t="s">
        <v>125</v>
      </c>
      <c r="BM258" s="213" t="s">
        <v>586</v>
      </c>
    </row>
    <row r="259" spans="1:65" s="2" customFormat="1" ht="21.75" customHeight="1">
      <c r="A259" s="31"/>
      <c r="B259" s="32"/>
      <c r="C259" s="219" t="s">
        <v>587</v>
      </c>
      <c r="D259" s="219" t="s">
        <v>141</v>
      </c>
      <c r="E259" s="220" t="s">
        <v>588</v>
      </c>
      <c r="F259" s="221" t="s">
        <v>589</v>
      </c>
      <c r="G259" s="222" t="s">
        <v>124</v>
      </c>
      <c r="H259" s="223">
        <v>1</v>
      </c>
      <c r="I259" s="224"/>
      <c r="J259" s="225">
        <f>ROUND(I259*H259,2)</f>
        <v>0</v>
      </c>
      <c r="K259" s="226"/>
      <c r="L259" s="227"/>
      <c r="M259" s="228" t="s">
        <v>1</v>
      </c>
      <c r="N259" s="229" t="s">
        <v>41</v>
      </c>
      <c r="O259" s="68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3" t="s">
        <v>144</v>
      </c>
      <c r="AT259" s="213" t="s">
        <v>141</v>
      </c>
      <c r="AU259" s="213" t="s">
        <v>117</v>
      </c>
      <c r="AY259" s="14" t="s">
        <v>118</v>
      </c>
      <c r="BE259" s="214">
        <f>IF(N259="základná",J259,0)</f>
        <v>0</v>
      </c>
      <c r="BF259" s="214">
        <f>IF(N259="znížená",J259,0)</f>
        <v>0</v>
      </c>
      <c r="BG259" s="214">
        <f>IF(N259="zákl. prenesená",J259,0)</f>
        <v>0</v>
      </c>
      <c r="BH259" s="214">
        <f>IF(N259="zníž. prenesená",J259,0)</f>
        <v>0</v>
      </c>
      <c r="BI259" s="214">
        <f>IF(N259="nulová",J259,0)</f>
        <v>0</v>
      </c>
      <c r="BJ259" s="14" t="s">
        <v>117</v>
      </c>
      <c r="BK259" s="214">
        <f>ROUND(I259*H259,2)</f>
        <v>0</v>
      </c>
      <c r="BL259" s="14" t="s">
        <v>125</v>
      </c>
      <c r="BM259" s="213" t="s">
        <v>590</v>
      </c>
    </row>
    <row r="260" spans="1:65" s="2" customFormat="1" ht="27">
      <c r="A260" s="31"/>
      <c r="B260" s="32"/>
      <c r="C260" s="33"/>
      <c r="D260" s="215" t="s">
        <v>126</v>
      </c>
      <c r="E260" s="33"/>
      <c r="F260" s="216" t="s">
        <v>591</v>
      </c>
      <c r="G260" s="33"/>
      <c r="H260" s="33"/>
      <c r="I260" s="112"/>
      <c r="J260" s="33"/>
      <c r="K260" s="33"/>
      <c r="L260" s="36"/>
      <c r="M260" s="217"/>
      <c r="N260" s="218"/>
      <c r="O260" s="68"/>
      <c r="P260" s="68"/>
      <c r="Q260" s="68"/>
      <c r="R260" s="68"/>
      <c r="S260" s="68"/>
      <c r="T260" s="69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4" t="s">
        <v>126</v>
      </c>
      <c r="AU260" s="14" t="s">
        <v>117</v>
      </c>
    </row>
    <row r="261" spans="1:65" s="2" customFormat="1" ht="16.5" customHeight="1">
      <c r="A261" s="31"/>
      <c r="B261" s="32"/>
      <c r="C261" s="201" t="s">
        <v>379</v>
      </c>
      <c r="D261" s="201" t="s">
        <v>121</v>
      </c>
      <c r="E261" s="202" t="s">
        <v>592</v>
      </c>
      <c r="F261" s="203" t="s">
        <v>593</v>
      </c>
      <c r="G261" s="204" t="s">
        <v>124</v>
      </c>
      <c r="H261" s="205">
        <v>13</v>
      </c>
      <c r="I261" s="206"/>
      <c r="J261" s="207">
        <f>ROUND(I261*H261,2)</f>
        <v>0</v>
      </c>
      <c r="K261" s="208"/>
      <c r="L261" s="36"/>
      <c r="M261" s="209" t="s">
        <v>1</v>
      </c>
      <c r="N261" s="210" t="s">
        <v>41</v>
      </c>
      <c r="O261" s="68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3" t="s">
        <v>125</v>
      </c>
      <c r="AT261" s="213" t="s">
        <v>121</v>
      </c>
      <c r="AU261" s="213" t="s">
        <v>117</v>
      </c>
      <c r="AY261" s="14" t="s">
        <v>118</v>
      </c>
      <c r="BE261" s="214">
        <f>IF(N261="základná",J261,0)</f>
        <v>0</v>
      </c>
      <c r="BF261" s="214">
        <f>IF(N261="znížená",J261,0)</f>
        <v>0</v>
      </c>
      <c r="BG261" s="214">
        <f>IF(N261="zákl. prenesená",J261,0)</f>
        <v>0</v>
      </c>
      <c r="BH261" s="214">
        <f>IF(N261="zníž. prenesená",J261,0)</f>
        <v>0</v>
      </c>
      <c r="BI261" s="214">
        <f>IF(N261="nulová",J261,0)</f>
        <v>0</v>
      </c>
      <c r="BJ261" s="14" t="s">
        <v>117</v>
      </c>
      <c r="BK261" s="214">
        <f>ROUND(I261*H261,2)</f>
        <v>0</v>
      </c>
      <c r="BL261" s="14" t="s">
        <v>125</v>
      </c>
      <c r="BM261" s="213" t="s">
        <v>594</v>
      </c>
    </row>
    <row r="262" spans="1:65" s="2" customFormat="1" ht="18">
      <c r="A262" s="31"/>
      <c r="B262" s="32"/>
      <c r="C262" s="33"/>
      <c r="D262" s="215" t="s">
        <v>126</v>
      </c>
      <c r="E262" s="33"/>
      <c r="F262" s="216" t="s">
        <v>595</v>
      </c>
      <c r="G262" s="33"/>
      <c r="H262" s="33"/>
      <c r="I262" s="112"/>
      <c r="J262" s="33"/>
      <c r="K262" s="33"/>
      <c r="L262" s="36"/>
      <c r="M262" s="217"/>
      <c r="N262" s="218"/>
      <c r="O262" s="68"/>
      <c r="P262" s="68"/>
      <c r="Q262" s="68"/>
      <c r="R262" s="68"/>
      <c r="S262" s="68"/>
      <c r="T262" s="69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4" t="s">
        <v>126</v>
      </c>
      <c r="AU262" s="14" t="s">
        <v>117</v>
      </c>
    </row>
    <row r="263" spans="1:65" s="2" customFormat="1" ht="21.75" customHeight="1">
      <c r="A263" s="31"/>
      <c r="B263" s="32"/>
      <c r="C263" s="219" t="s">
        <v>596</v>
      </c>
      <c r="D263" s="219" t="s">
        <v>141</v>
      </c>
      <c r="E263" s="220" t="s">
        <v>597</v>
      </c>
      <c r="F263" s="221" t="s">
        <v>598</v>
      </c>
      <c r="G263" s="222" t="s">
        <v>124</v>
      </c>
      <c r="H263" s="223">
        <v>10</v>
      </c>
      <c r="I263" s="224"/>
      <c r="J263" s="225">
        <f>ROUND(I263*H263,2)</f>
        <v>0</v>
      </c>
      <c r="K263" s="226"/>
      <c r="L263" s="227"/>
      <c r="M263" s="228" t="s">
        <v>1</v>
      </c>
      <c r="N263" s="229" t="s">
        <v>41</v>
      </c>
      <c r="O263" s="68"/>
      <c r="P263" s="211">
        <f>O263*H263</f>
        <v>0</v>
      </c>
      <c r="Q263" s="211">
        <v>0</v>
      </c>
      <c r="R263" s="211">
        <f>Q263*H263</f>
        <v>0</v>
      </c>
      <c r="S263" s="211">
        <v>0</v>
      </c>
      <c r="T263" s="212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3" t="s">
        <v>144</v>
      </c>
      <c r="AT263" s="213" t="s">
        <v>141</v>
      </c>
      <c r="AU263" s="213" t="s">
        <v>117</v>
      </c>
      <c r="AY263" s="14" t="s">
        <v>118</v>
      </c>
      <c r="BE263" s="214">
        <f>IF(N263="základná",J263,0)</f>
        <v>0</v>
      </c>
      <c r="BF263" s="214">
        <f>IF(N263="znížená",J263,0)</f>
        <v>0</v>
      </c>
      <c r="BG263" s="214">
        <f>IF(N263="zákl. prenesená",J263,0)</f>
        <v>0</v>
      </c>
      <c r="BH263" s="214">
        <f>IF(N263="zníž. prenesená",J263,0)</f>
        <v>0</v>
      </c>
      <c r="BI263" s="214">
        <f>IF(N263="nulová",J263,0)</f>
        <v>0</v>
      </c>
      <c r="BJ263" s="14" t="s">
        <v>117</v>
      </c>
      <c r="BK263" s="214">
        <f>ROUND(I263*H263,2)</f>
        <v>0</v>
      </c>
      <c r="BL263" s="14" t="s">
        <v>125</v>
      </c>
      <c r="BM263" s="213" t="s">
        <v>599</v>
      </c>
    </row>
    <row r="264" spans="1:65" s="2" customFormat="1" ht="45">
      <c r="A264" s="31"/>
      <c r="B264" s="32"/>
      <c r="C264" s="33"/>
      <c r="D264" s="215" t="s">
        <v>126</v>
      </c>
      <c r="E264" s="33"/>
      <c r="F264" s="216" t="s">
        <v>600</v>
      </c>
      <c r="G264" s="33"/>
      <c r="H264" s="33"/>
      <c r="I264" s="112"/>
      <c r="J264" s="33"/>
      <c r="K264" s="33"/>
      <c r="L264" s="36"/>
      <c r="M264" s="217"/>
      <c r="N264" s="218"/>
      <c r="O264" s="68"/>
      <c r="P264" s="68"/>
      <c r="Q264" s="68"/>
      <c r="R264" s="68"/>
      <c r="S264" s="68"/>
      <c r="T264" s="69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4" t="s">
        <v>126</v>
      </c>
      <c r="AU264" s="14" t="s">
        <v>117</v>
      </c>
    </row>
    <row r="265" spans="1:65" s="2" customFormat="1" ht="21.75" customHeight="1">
      <c r="A265" s="31"/>
      <c r="B265" s="32"/>
      <c r="C265" s="219" t="s">
        <v>383</v>
      </c>
      <c r="D265" s="219" t="s">
        <v>141</v>
      </c>
      <c r="E265" s="220" t="s">
        <v>601</v>
      </c>
      <c r="F265" s="221" t="s">
        <v>602</v>
      </c>
      <c r="G265" s="222" t="s">
        <v>124</v>
      </c>
      <c r="H265" s="223">
        <v>3</v>
      </c>
      <c r="I265" s="224"/>
      <c r="J265" s="225">
        <f>ROUND(I265*H265,2)</f>
        <v>0</v>
      </c>
      <c r="K265" s="226"/>
      <c r="L265" s="227"/>
      <c r="M265" s="228" t="s">
        <v>1</v>
      </c>
      <c r="N265" s="229" t="s">
        <v>41</v>
      </c>
      <c r="O265" s="68"/>
      <c r="P265" s="211">
        <f>O265*H265</f>
        <v>0</v>
      </c>
      <c r="Q265" s="211">
        <v>0</v>
      </c>
      <c r="R265" s="211">
        <f>Q265*H265</f>
        <v>0</v>
      </c>
      <c r="S265" s="211">
        <v>0</v>
      </c>
      <c r="T265" s="212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13" t="s">
        <v>144</v>
      </c>
      <c r="AT265" s="213" t="s">
        <v>141</v>
      </c>
      <c r="AU265" s="213" t="s">
        <v>117</v>
      </c>
      <c r="AY265" s="14" t="s">
        <v>118</v>
      </c>
      <c r="BE265" s="214">
        <f>IF(N265="základná",J265,0)</f>
        <v>0</v>
      </c>
      <c r="BF265" s="214">
        <f>IF(N265="znížená",J265,0)</f>
        <v>0</v>
      </c>
      <c r="BG265" s="214">
        <f>IF(N265="zákl. prenesená",J265,0)</f>
        <v>0</v>
      </c>
      <c r="BH265" s="214">
        <f>IF(N265="zníž. prenesená",J265,0)</f>
        <v>0</v>
      </c>
      <c r="BI265" s="214">
        <f>IF(N265="nulová",J265,0)</f>
        <v>0</v>
      </c>
      <c r="BJ265" s="14" t="s">
        <v>117</v>
      </c>
      <c r="BK265" s="214">
        <f>ROUND(I265*H265,2)</f>
        <v>0</v>
      </c>
      <c r="BL265" s="14" t="s">
        <v>125</v>
      </c>
      <c r="BM265" s="213" t="s">
        <v>603</v>
      </c>
    </row>
    <row r="266" spans="1:65" s="2" customFormat="1" ht="21.75" customHeight="1">
      <c r="A266" s="31"/>
      <c r="B266" s="32"/>
      <c r="C266" s="201" t="s">
        <v>604</v>
      </c>
      <c r="D266" s="201" t="s">
        <v>121</v>
      </c>
      <c r="E266" s="202" t="s">
        <v>605</v>
      </c>
      <c r="F266" s="203" t="s">
        <v>606</v>
      </c>
      <c r="G266" s="204" t="s">
        <v>124</v>
      </c>
      <c r="H266" s="205">
        <v>12</v>
      </c>
      <c r="I266" s="206"/>
      <c r="J266" s="207">
        <f>ROUND(I266*H266,2)</f>
        <v>0</v>
      </c>
      <c r="K266" s="208"/>
      <c r="L266" s="36"/>
      <c r="M266" s="209" t="s">
        <v>1</v>
      </c>
      <c r="N266" s="210" t="s">
        <v>41</v>
      </c>
      <c r="O266" s="68"/>
      <c r="P266" s="211">
        <f>O266*H266</f>
        <v>0</v>
      </c>
      <c r="Q266" s="211">
        <v>0</v>
      </c>
      <c r="R266" s="211">
        <f>Q266*H266</f>
        <v>0</v>
      </c>
      <c r="S266" s="211">
        <v>0</v>
      </c>
      <c r="T266" s="212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13" t="s">
        <v>125</v>
      </c>
      <c r="AT266" s="213" t="s">
        <v>121</v>
      </c>
      <c r="AU266" s="213" t="s">
        <v>117</v>
      </c>
      <c r="AY266" s="14" t="s">
        <v>118</v>
      </c>
      <c r="BE266" s="214">
        <f>IF(N266="základná",J266,0)</f>
        <v>0</v>
      </c>
      <c r="BF266" s="214">
        <f>IF(N266="znížená",J266,0)</f>
        <v>0</v>
      </c>
      <c r="BG266" s="214">
        <f>IF(N266="zákl. prenesená",J266,0)</f>
        <v>0</v>
      </c>
      <c r="BH266" s="214">
        <f>IF(N266="zníž. prenesená",J266,0)</f>
        <v>0</v>
      </c>
      <c r="BI266" s="214">
        <f>IF(N266="nulová",J266,0)</f>
        <v>0</v>
      </c>
      <c r="BJ266" s="14" t="s">
        <v>117</v>
      </c>
      <c r="BK266" s="214">
        <f>ROUND(I266*H266,2)</f>
        <v>0</v>
      </c>
      <c r="BL266" s="14" t="s">
        <v>125</v>
      </c>
      <c r="BM266" s="213" t="s">
        <v>607</v>
      </c>
    </row>
    <row r="267" spans="1:65" s="2" customFormat="1" ht="21.75" customHeight="1">
      <c r="A267" s="31"/>
      <c r="B267" s="32"/>
      <c r="C267" s="219" t="s">
        <v>386</v>
      </c>
      <c r="D267" s="219" t="s">
        <v>141</v>
      </c>
      <c r="E267" s="220" t="s">
        <v>608</v>
      </c>
      <c r="F267" s="221" t="s">
        <v>609</v>
      </c>
      <c r="G267" s="222" t="s">
        <v>124</v>
      </c>
      <c r="H267" s="223">
        <v>10</v>
      </c>
      <c r="I267" s="224"/>
      <c r="J267" s="225">
        <f>ROUND(I267*H267,2)</f>
        <v>0</v>
      </c>
      <c r="K267" s="226"/>
      <c r="L267" s="227"/>
      <c r="M267" s="228" t="s">
        <v>1</v>
      </c>
      <c r="N267" s="229" t="s">
        <v>41</v>
      </c>
      <c r="O267" s="68"/>
      <c r="P267" s="211">
        <f>O267*H267</f>
        <v>0</v>
      </c>
      <c r="Q267" s="211">
        <v>0</v>
      </c>
      <c r="R267" s="211">
        <f>Q267*H267</f>
        <v>0</v>
      </c>
      <c r="S267" s="211">
        <v>0</v>
      </c>
      <c r="T267" s="212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13" t="s">
        <v>144</v>
      </c>
      <c r="AT267" s="213" t="s">
        <v>141</v>
      </c>
      <c r="AU267" s="213" t="s">
        <v>117</v>
      </c>
      <c r="AY267" s="14" t="s">
        <v>118</v>
      </c>
      <c r="BE267" s="214">
        <f>IF(N267="základná",J267,0)</f>
        <v>0</v>
      </c>
      <c r="BF267" s="214">
        <f>IF(N267="znížená",J267,0)</f>
        <v>0</v>
      </c>
      <c r="BG267" s="214">
        <f>IF(N267="zákl. prenesená",J267,0)</f>
        <v>0</v>
      </c>
      <c r="BH267" s="214">
        <f>IF(N267="zníž. prenesená",J267,0)</f>
        <v>0</v>
      </c>
      <c r="BI267" s="214">
        <f>IF(N267="nulová",J267,0)</f>
        <v>0</v>
      </c>
      <c r="BJ267" s="14" t="s">
        <v>117</v>
      </c>
      <c r="BK267" s="214">
        <f>ROUND(I267*H267,2)</f>
        <v>0</v>
      </c>
      <c r="BL267" s="14" t="s">
        <v>125</v>
      </c>
      <c r="BM267" s="213" t="s">
        <v>610</v>
      </c>
    </row>
    <row r="268" spans="1:65" s="2" customFormat="1" ht="54">
      <c r="A268" s="31"/>
      <c r="B268" s="32"/>
      <c r="C268" s="33"/>
      <c r="D268" s="215" t="s">
        <v>126</v>
      </c>
      <c r="E268" s="33"/>
      <c r="F268" s="216" t="s">
        <v>611</v>
      </c>
      <c r="G268" s="33"/>
      <c r="H268" s="33"/>
      <c r="I268" s="112"/>
      <c r="J268" s="33"/>
      <c r="K268" s="33"/>
      <c r="L268" s="36"/>
      <c r="M268" s="217"/>
      <c r="N268" s="218"/>
      <c r="O268" s="68"/>
      <c r="P268" s="68"/>
      <c r="Q268" s="68"/>
      <c r="R268" s="68"/>
      <c r="S268" s="68"/>
      <c r="T268" s="69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4" t="s">
        <v>126</v>
      </c>
      <c r="AU268" s="14" t="s">
        <v>117</v>
      </c>
    </row>
    <row r="269" spans="1:65" s="2" customFormat="1" ht="21.75" customHeight="1">
      <c r="A269" s="31"/>
      <c r="B269" s="32"/>
      <c r="C269" s="219" t="s">
        <v>612</v>
      </c>
      <c r="D269" s="219" t="s">
        <v>141</v>
      </c>
      <c r="E269" s="220" t="s">
        <v>613</v>
      </c>
      <c r="F269" s="221" t="s">
        <v>614</v>
      </c>
      <c r="G269" s="222" t="s">
        <v>124</v>
      </c>
      <c r="H269" s="223">
        <v>2</v>
      </c>
      <c r="I269" s="224"/>
      <c r="J269" s="225">
        <f>ROUND(I269*H269,2)</f>
        <v>0</v>
      </c>
      <c r="K269" s="226"/>
      <c r="L269" s="227"/>
      <c r="M269" s="228" t="s">
        <v>1</v>
      </c>
      <c r="N269" s="229" t="s">
        <v>41</v>
      </c>
      <c r="O269" s="68"/>
      <c r="P269" s="211">
        <f>O269*H269</f>
        <v>0</v>
      </c>
      <c r="Q269" s="211">
        <v>0</v>
      </c>
      <c r="R269" s="211">
        <f>Q269*H269</f>
        <v>0</v>
      </c>
      <c r="S269" s="211">
        <v>0</v>
      </c>
      <c r="T269" s="212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13" t="s">
        <v>144</v>
      </c>
      <c r="AT269" s="213" t="s">
        <v>141</v>
      </c>
      <c r="AU269" s="213" t="s">
        <v>117</v>
      </c>
      <c r="AY269" s="14" t="s">
        <v>118</v>
      </c>
      <c r="BE269" s="214">
        <f>IF(N269="základná",J269,0)</f>
        <v>0</v>
      </c>
      <c r="BF269" s="214">
        <f>IF(N269="znížená",J269,0)</f>
        <v>0</v>
      </c>
      <c r="BG269" s="214">
        <f>IF(N269="zákl. prenesená",J269,0)</f>
        <v>0</v>
      </c>
      <c r="BH269" s="214">
        <f>IF(N269="zníž. prenesená",J269,0)</f>
        <v>0</v>
      </c>
      <c r="BI269" s="214">
        <f>IF(N269="nulová",J269,0)</f>
        <v>0</v>
      </c>
      <c r="BJ269" s="14" t="s">
        <v>117</v>
      </c>
      <c r="BK269" s="214">
        <f>ROUND(I269*H269,2)</f>
        <v>0</v>
      </c>
      <c r="BL269" s="14" t="s">
        <v>125</v>
      </c>
      <c r="BM269" s="213" t="s">
        <v>615</v>
      </c>
    </row>
    <row r="270" spans="1:65" s="2" customFormat="1" ht="33" customHeight="1">
      <c r="A270" s="31"/>
      <c r="B270" s="32"/>
      <c r="C270" s="219" t="s">
        <v>390</v>
      </c>
      <c r="D270" s="219" t="s">
        <v>141</v>
      </c>
      <c r="E270" s="220" t="s">
        <v>616</v>
      </c>
      <c r="F270" s="221" t="s">
        <v>617</v>
      </c>
      <c r="G270" s="222" t="s">
        <v>124</v>
      </c>
      <c r="H270" s="223">
        <v>10</v>
      </c>
      <c r="I270" s="224"/>
      <c r="J270" s="225">
        <f>ROUND(I270*H270,2)</f>
        <v>0</v>
      </c>
      <c r="K270" s="226"/>
      <c r="L270" s="227"/>
      <c r="M270" s="228" t="s">
        <v>1</v>
      </c>
      <c r="N270" s="229" t="s">
        <v>41</v>
      </c>
      <c r="O270" s="68"/>
      <c r="P270" s="211">
        <f>O270*H270</f>
        <v>0</v>
      </c>
      <c r="Q270" s="211">
        <v>0</v>
      </c>
      <c r="R270" s="211">
        <f>Q270*H270</f>
        <v>0</v>
      </c>
      <c r="S270" s="211">
        <v>0</v>
      </c>
      <c r="T270" s="212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13" t="s">
        <v>144</v>
      </c>
      <c r="AT270" s="213" t="s">
        <v>141</v>
      </c>
      <c r="AU270" s="213" t="s">
        <v>117</v>
      </c>
      <c r="AY270" s="14" t="s">
        <v>118</v>
      </c>
      <c r="BE270" s="214">
        <f>IF(N270="základná",J270,0)</f>
        <v>0</v>
      </c>
      <c r="BF270" s="214">
        <f>IF(N270="znížená",J270,0)</f>
        <v>0</v>
      </c>
      <c r="BG270" s="214">
        <f>IF(N270="zákl. prenesená",J270,0)</f>
        <v>0</v>
      </c>
      <c r="BH270" s="214">
        <f>IF(N270="zníž. prenesená",J270,0)</f>
        <v>0</v>
      </c>
      <c r="BI270" s="214">
        <f>IF(N270="nulová",J270,0)</f>
        <v>0</v>
      </c>
      <c r="BJ270" s="14" t="s">
        <v>117</v>
      </c>
      <c r="BK270" s="214">
        <f>ROUND(I270*H270,2)</f>
        <v>0</v>
      </c>
      <c r="BL270" s="14" t="s">
        <v>125</v>
      </c>
      <c r="BM270" s="213" t="s">
        <v>618</v>
      </c>
    </row>
    <row r="271" spans="1:65" s="2" customFormat="1" ht="72">
      <c r="A271" s="31"/>
      <c r="B271" s="32"/>
      <c r="C271" s="33"/>
      <c r="D271" s="215" t="s">
        <v>126</v>
      </c>
      <c r="E271" s="33"/>
      <c r="F271" s="216" t="s">
        <v>619</v>
      </c>
      <c r="G271" s="33"/>
      <c r="H271" s="33"/>
      <c r="I271" s="112"/>
      <c r="J271" s="33"/>
      <c r="K271" s="33"/>
      <c r="L271" s="36"/>
      <c r="M271" s="217"/>
      <c r="N271" s="218"/>
      <c r="O271" s="68"/>
      <c r="P271" s="68"/>
      <c r="Q271" s="68"/>
      <c r="R271" s="68"/>
      <c r="S271" s="68"/>
      <c r="T271" s="69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T271" s="14" t="s">
        <v>126</v>
      </c>
      <c r="AU271" s="14" t="s">
        <v>117</v>
      </c>
    </row>
    <row r="272" spans="1:65" s="2" customFormat="1" ht="33" customHeight="1">
      <c r="A272" s="31"/>
      <c r="B272" s="32"/>
      <c r="C272" s="219" t="s">
        <v>620</v>
      </c>
      <c r="D272" s="219" t="s">
        <v>141</v>
      </c>
      <c r="E272" s="220" t="s">
        <v>621</v>
      </c>
      <c r="F272" s="221" t="s">
        <v>622</v>
      </c>
      <c r="G272" s="222" t="s">
        <v>124</v>
      </c>
      <c r="H272" s="223">
        <v>2</v>
      </c>
      <c r="I272" s="224"/>
      <c r="J272" s="225">
        <f>ROUND(I272*H272,2)</f>
        <v>0</v>
      </c>
      <c r="K272" s="226"/>
      <c r="L272" s="227"/>
      <c r="M272" s="228" t="s">
        <v>1</v>
      </c>
      <c r="N272" s="229" t="s">
        <v>41</v>
      </c>
      <c r="O272" s="68"/>
      <c r="P272" s="211">
        <f>O272*H272</f>
        <v>0</v>
      </c>
      <c r="Q272" s="211">
        <v>0</v>
      </c>
      <c r="R272" s="211">
        <f>Q272*H272</f>
        <v>0</v>
      </c>
      <c r="S272" s="211">
        <v>0</v>
      </c>
      <c r="T272" s="212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13" t="s">
        <v>144</v>
      </c>
      <c r="AT272" s="213" t="s">
        <v>141</v>
      </c>
      <c r="AU272" s="213" t="s">
        <v>117</v>
      </c>
      <c r="AY272" s="14" t="s">
        <v>118</v>
      </c>
      <c r="BE272" s="214">
        <f>IF(N272="základná",J272,0)</f>
        <v>0</v>
      </c>
      <c r="BF272" s="214">
        <f>IF(N272="znížená",J272,0)</f>
        <v>0</v>
      </c>
      <c r="BG272" s="214">
        <f>IF(N272="zákl. prenesená",J272,0)</f>
        <v>0</v>
      </c>
      <c r="BH272" s="214">
        <f>IF(N272="zníž. prenesená",J272,0)</f>
        <v>0</v>
      </c>
      <c r="BI272" s="214">
        <f>IF(N272="nulová",J272,0)</f>
        <v>0</v>
      </c>
      <c r="BJ272" s="14" t="s">
        <v>117</v>
      </c>
      <c r="BK272" s="214">
        <f>ROUND(I272*H272,2)</f>
        <v>0</v>
      </c>
      <c r="BL272" s="14" t="s">
        <v>125</v>
      </c>
      <c r="BM272" s="213" t="s">
        <v>623</v>
      </c>
    </row>
    <row r="273" spans="1:65" s="2" customFormat="1" ht="72">
      <c r="A273" s="31"/>
      <c r="B273" s="32"/>
      <c r="C273" s="33"/>
      <c r="D273" s="215" t="s">
        <v>126</v>
      </c>
      <c r="E273" s="33"/>
      <c r="F273" s="216" t="s">
        <v>624</v>
      </c>
      <c r="G273" s="33"/>
      <c r="H273" s="33"/>
      <c r="I273" s="112"/>
      <c r="J273" s="33"/>
      <c r="K273" s="33"/>
      <c r="L273" s="36"/>
      <c r="M273" s="217"/>
      <c r="N273" s="218"/>
      <c r="O273" s="68"/>
      <c r="P273" s="68"/>
      <c r="Q273" s="68"/>
      <c r="R273" s="68"/>
      <c r="S273" s="68"/>
      <c r="T273" s="69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T273" s="14" t="s">
        <v>126</v>
      </c>
      <c r="AU273" s="14" t="s">
        <v>117</v>
      </c>
    </row>
    <row r="274" spans="1:65" s="2" customFormat="1" ht="33" customHeight="1">
      <c r="A274" s="31"/>
      <c r="B274" s="32"/>
      <c r="C274" s="219" t="s">
        <v>393</v>
      </c>
      <c r="D274" s="219" t="s">
        <v>141</v>
      </c>
      <c r="E274" s="220" t="s">
        <v>625</v>
      </c>
      <c r="F274" s="221" t="s">
        <v>626</v>
      </c>
      <c r="G274" s="222" t="s">
        <v>124</v>
      </c>
      <c r="H274" s="223">
        <v>1</v>
      </c>
      <c r="I274" s="224"/>
      <c r="J274" s="225">
        <f>ROUND(I274*H274,2)</f>
        <v>0</v>
      </c>
      <c r="K274" s="226"/>
      <c r="L274" s="227"/>
      <c r="M274" s="228" t="s">
        <v>1</v>
      </c>
      <c r="N274" s="229" t="s">
        <v>41</v>
      </c>
      <c r="O274" s="68"/>
      <c r="P274" s="211">
        <f>O274*H274</f>
        <v>0</v>
      </c>
      <c r="Q274" s="211">
        <v>0</v>
      </c>
      <c r="R274" s="211">
        <f>Q274*H274</f>
        <v>0</v>
      </c>
      <c r="S274" s="211">
        <v>0</v>
      </c>
      <c r="T274" s="212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13" t="s">
        <v>144</v>
      </c>
      <c r="AT274" s="213" t="s">
        <v>141</v>
      </c>
      <c r="AU274" s="213" t="s">
        <v>117</v>
      </c>
      <c r="AY274" s="14" t="s">
        <v>118</v>
      </c>
      <c r="BE274" s="214">
        <f>IF(N274="základná",J274,0)</f>
        <v>0</v>
      </c>
      <c r="BF274" s="214">
        <f>IF(N274="znížená",J274,0)</f>
        <v>0</v>
      </c>
      <c r="BG274" s="214">
        <f>IF(N274="zákl. prenesená",J274,0)</f>
        <v>0</v>
      </c>
      <c r="BH274" s="214">
        <f>IF(N274="zníž. prenesená",J274,0)</f>
        <v>0</v>
      </c>
      <c r="BI274" s="214">
        <f>IF(N274="nulová",J274,0)</f>
        <v>0</v>
      </c>
      <c r="BJ274" s="14" t="s">
        <v>117</v>
      </c>
      <c r="BK274" s="214">
        <f>ROUND(I274*H274,2)</f>
        <v>0</v>
      </c>
      <c r="BL274" s="14" t="s">
        <v>125</v>
      </c>
      <c r="BM274" s="213" t="s">
        <v>627</v>
      </c>
    </row>
    <row r="275" spans="1:65" s="2" customFormat="1" ht="16.5" customHeight="1">
      <c r="A275" s="31"/>
      <c r="B275" s="32"/>
      <c r="C275" s="201" t="s">
        <v>628</v>
      </c>
      <c r="D275" s="201" t="s">
        <v>121</v>
      </c>
      <c r="E275" s="202" t="s">
        <v>629</v>
      </c>
      <c r="F275" s="203" t="s">
        <v>630</v>
      </c>
      <c r="G275" s="204" t="s">
        <v>124</v>
      </c>
      <c r="H275" s="205">
        <v>13</v>
      </c>
      <c r="I275" s="206"/>
      <c r="J275" s="207">
        <f>ROUND(I275*H275,2)</f>
        <v>0</v>
      </c>
      <c r="K275" s="208"/>
      <c r="L275" s="36"/>
      <c r="M275" s="209" t="s">
        <v>1</v>
      </c>
      <c r="N275" s="210" t="s">
        <v>41</v>
      </c>
      <c r="O275" s="68"/>
      <c r="P275" s="211">
        <f>O275*H275</f>
        <v>0</v>
      </c>
      <c r="Q275" s="211">
        <v>0</v>
      </c>
      <c r="R275" s="211">
        <f>Q275*H275</f>
        <v>0</v>
      </c>
      <c r="S275" s="211">
        <v>0</v>
      </c>
      <c r="T275" s="212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13" t="s">
        <v>125</v>
      </c>
      <c r="AT275" s="213" t="s">
        <v>121</v>
      </c>
      <c r="AU275" s="213" t="s">
        <v>117</v>
      </c>
      <c r="AY275" s="14" t="s">
        <v>118</v>
      </c>
      <c r="BE275" s="214">
        <f>IF(N275="základná",J275,0)</f>
        <v>0</v>
      </c>
      <c r="BF275" s="214">
        <f>IF(N275="znížená",J275,0)</f>
        <v>0</v>
      </c>
      <c r="BG275" s="214">
        <f>IF(N275="zákl. prenesená",J275,0)</f>
        <v>0</v>
      </c>
      <c r="BH275" s="214">
        <f>IF(N275="zníž. prenesená",J275,0)</f>
        <v>0</v>
      </c>
      <c r="BI275" s="214">
        <f>IF(N275="nulová",J275,0)</f>
        <v>0</v>
      </c>
      <c r="BJ275" s="14" t="s">
        <v>117</v>
      </c>
      <c r="BK275" s="214">
        <f>ROUND(I275*H275,2)</f>
        <v>0</v>
      </c>
      <c r="BL275" s="14" t="s">
        <v>125</v>
      </c>
      <c r="BM275" s="213" t="s">
        <v>631</v>
      </c>
    </row>
    <row r="276" spans="1:65" s="2" customFormat="1" ht="21.75" customHeight="1">
      <c r="A276" s="31"/>
      <c r="B276" s="32"/>
      <c r="C276" s="219" t="s">
        <v>397</v>
      </c>
      <c r="D276" s="219" t="s">
        <v>141</v>
      </c>
      <c r="E276" s="220" t="s">
        <v>632</v>
      </c>
      <c r="F276" s="221" t="s">
        <v>633</v>
      </c>
      <c r="G276" s="222" t="s">
        <v>124</v>
      </c>
      <c r="H276" s="223">
        <v>13</v>
      </c>
      <c r="I276" s="224"/>
      <c r="J276" s="225">
        <f>ROUND(I276*H276,2)</f>
        <v>0</v>
      </c>
      <c r="K276" s="226"/>
      <c r="L276" s="227"/>
      <c r="M276" s="228" t="s">
        <v>1</v>
      </c>
      <c r="N276" s="229" t="s">
        <v>41</v>
      </c>
      <c r="O276" s="68"/>
      <c r="P276" s="211">
        <f>O276*H276</f>
        <v>0</v>
      </c>
      <c r="Q276" s="211">
        <v>0</v>
      </c>
      <c r="R276" s="211">
        <f>Q276*H276</f>
        <v>0</v>
      </c>
      <c r="S276" s="211">
        <v>0</v>
      </c>
      <c r="T276" s="212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13" t="s">
        <v>144</v>
      </c>
      <c r="AT276" s="213" t="s">
        <v>141</v>
      </c>
      <c r="AU276" s="213" t="s">
        <v>117</v>
      </c>
      <c r="AY276" s="14" t="s">
        <v>118</v>
      </c>
      <c r="BE276" s="214">
        <f>IF(N276="základná",J276,0)</f>
        <v>0</v>
      </c>
      <c r="BF276" s="214">
        <f>IF(N276="znížená",J276,0)</f>
        <v>0</v>
      </c>
      <c r="BG276" s="214">
        <f>IF(N276="zákl. prenesená",J276,0)</f>
        <v>0</v>
      </c>
      <c r="BH276" s="214">
        <f>IF(N276="zníž. prenesená",J276,0)</f>
        <v>0</v>
      </c>
      <c r="BI276" s="214">
        <f>IF(N276="nulová",J276,0)</f>
        <v>0</v>
      </c>
      <c r="BJ276" s="14" t="s">
        <v>117</v>
      </c>
      <c r="BK276" s="214">
        <f>ROUND(I276*H276,2)</f>
        <v>0</v>
      </c>
      <c r="BL276" s="14" t="s">
        <v>125</v>
      </c>
      <c r="BM276" s="213" t="s">
        <v>634</v>
      </c>
    </row>
    <row r="277" spans="1:65" s="2" customFormat="1" ht="45">
      <c r="A277" s="31"/>
      <c r="B277" s="32"/>
      <c r="C277" s="33"/>
      <c r="D277" s="215" t="s">
        <v>126</v>
      </c>
      <c r="E277" s="33"/>
      <c r="F277" s="216" t="s">
        <v>635</v>
      </c>
      <c r="G277" s="33"/>
      <c r="H277" s="33"/>
      <c r="I277" s="112"/>
      <c r="J277" s="33"/>
      <c r="K277" s="33"/>
      <c r="L277" s="36"/>
      <c r="M277" s="217"/>
      <c r="N277" s="218"/>
      <c r="O277" s="68"/>
      <c r="P277" s="68"/>
      <c r="Q277" s="68"/>
      <c r="R277" s="68"/>
      <c r="S277" s="68"/>
      <c r="T277" s="69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4" t="s">
        <v>126</v>
      </c>
      <c r="AU277" s="14" t="s">
        <v>117</v>
      </c>
    </row>
    <row r="278" spans="1:65" s="2" customFormat="1" ht="21.75" customHeight="1">
      <c r="A278" s="31"/>
      <c r="B278" s="32"/>
      <c r="C278" s="219" t="s">
        <v>636</v>
      </c>
      <c r="D278" s="219" t="s">
        <v>141</v>
      </c>
      <c r="E278" s="220" t="s">
        <v>637</v>
      </c>
      <c r="F278" s="221" t="s">
        <v>638</v>
      </c>
      <c r="G278" s="222" t="s">
        <v>124</v>
      </c>
      <c r="H278" s="223">
        <v>13</v>
      </c>
      <c r="I278" s="224"/>
      <c r="J278" s="225">
        <f>ROUND(I278*H278,2)</f>
        <v>0</v>
      </c>
      <c r="K278" s="226"/>
      <c r="L278" s="227"/>
      <c r="M278" s="228" t="s">
        <v>1</v>
      </c>
      <c r="N278" s="229" t="s">
        <v>41</v>
      </c>
      <c r="O278" s="68"/>
      <c r="P278" s="211">
        <f>O278*H278</f>
        <v>0</v>
      </c>
      <c r="Q278" s="211">
        <v>0</v>
      </c>
      <c r="R278" s="211">
        <f>Q278*H278</f>
        <v>0</v>
      </c>
      <c r="S278" s="211">
        <v>0</v>
      </c>
      <c r="T278" s="212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13" t="s">
        <v>144</v>
      </c>
      <c r="AT278" s="213" t="s">
        <v>141</v>
      </c>
      <c r="AU278" s="213" t="s">
        <v>117</v>
      </c>
      <c r="AY278" s="14" t="s">
        <v>118</v>
      </c>
      <c r="BE278" s="214">
        <f>IF(N278="základná",J278,0)</f>
        <v>0</v>
      </c>
      <c r="BF278" s="214">
        <f>IF(N278="znížená",J278,0)</f>
        <v>0</v>
      </c>
      <c r="BG278" s="214">
        <f>IF(N278="zákl. prenesená",J278,0)</f>
        <v>0</v>
      </c>
      <c r="BH278" s="214">
        <f>IF(N278="zníž. prenesená",J278,0)</f>
        <v>0</v>
      </c>
      <c r="BI278" s="214">
        <f>IF(N278="nulová",J278,0)</f>
        <v>0</v>
      </c>
      <c r="BJ278" s="14" t="s">
        <v>117</v>
      </c>
      <c r="BK278" s="214">
        <f>ROUND(I278*H278,2)</f>
        <v>0</v>
      </c>
      <c r="BL278" s="14" t="s">
        <v>125</v>
      </c>
      <c r="BM278" s="213" t="s">
        <v>639</v>
      </c>
    </row>
    <row r="279" spans="1:65" s="2" customFormat="1" ht="45">
      <c r="A279" s="31"/>
      <c r="B279" s="32"/>
      <c r="C279" s="33"/>
      <c r="D279" s="215" t="s">
        <v>126</v>
      </c>
      <c r="E279" s="33"/>
      <c r="F279" s="216" t="s">
        <v>640</v>
      </c>
      <c r="G279" s="33"/>
      <c r="H279" s="33"/>
      <c r="I279" s="112"/>
      <c r="J279" s="33"/>
      <c r="K279" s="33"/>
      <c r="L279" s="36"/>
      <c r="M279" s="217"/>
      <c r="N279" s="218"/>
      <c r="O279" s="68"/>
      <c r="P279" s="68"/>
      <c r="Q279" s="68"/>
      <c r="R279" s="68"/>
      <c r="S279" s="68"/>
      <c r="T279" s="69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4" t="s">
        <v>126</v>
      </c>
      <c r="AU279" s="14" t="s">
        <v>117</v>
      </c>
    </row>
    <row r="280" spans="1:65" s="2" customFormat="1" ht="16.5" customHeight="1">
      <c r="A280" s="31"/>
      <c r="B280" s="32"/>
      <c r="C280" s="201" t="s">
        <v>400</v>
      </c>
      <c r="D280" s="201" t="s">
        <v>121</v>
      </c>
      <c r="E280" s="202" t="s">
        <v>641</v>
      </c>
      <c r="F280" s="203" t="s">
        <v>642</v>
      </c>
      <c r="G280" s="204" t="s">
        <v>124</v>
      </c>
      <c r="H280" s="205">
        <v>10</v>
      </c>
      <c r="I280" s="206"/>
      <c r="J280" s="207">
        <f>ROUND(I280*H280,2)</f>
        <v>0</v>
      </c>
      <c r="K280" s="208"/>
      <c r="L280" s="36"/>
      <c r="M280" s="209" t="s">
        <v>1</v>
      </c>
      <c r="N280" s="210" t="s">
        <v>41</v>
      </c>
      <c r="O280" s="68"/>
      <c r="P280" s="211">
        <f>O280*H280</f>
        <v>0</v>
      </c>
      <c r="Q280" s="211">
        <v>0</v>
      </c>
      <c r="R280" s="211">
        <f>Q280*H280</f>
        <v>0</v>
      </c>
      <c r="S280" s="211">
        <v>0</v>
      </c>
      <c r="T280" s="212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13" t="s">
        <v>125</v>
      </c>
      <c r="AT280" s="213" t="s">
        <v>121</v>
      </c>
      <c r="AU280" s="213" t="s">
        <v>117</v>
      </c>
      <c r="AY280" s="14" t="s">
        <v>118</v>
      </c>
      <c r="BE280" s="214">
        <f>IF(N280="základná",J280,0)</f>
        <v>0</v>
      </c>
      <c r="BF280" s="214">
        <f>IF(N280="znížená",J280,0)</f>
        <v>0</v>
      </c>
      <c r="BG280" s="214">
        <f>IF(N280="zákl. prenesená",J280,0)</f>
        <v>0</v>
      </c>
      <c r="BH280" s="214">
        <f>IF(N280="zníž. prenesená",J280,0)</f>
        <v>0</v>
      </c>
      <c r="BI280" s="214">
        <f>IF(N280="nulová",J280,0)</f>
        <v>0</v>
      </c>
      <c r="BJ280" s="14" t="s">
        <v>117</v>
      </c>
      <c r="BK280" s="214">
        <f>ROUND(I280*H280,2)</f>
        <v>0</v>
      </c>
      <c r="BL280" s="14" t="s">
        <v>125</v>
      </c>
      <c r="BM280" s="213" t="s">
        <v>643</v>
      </c>
    </row>
    <row r="281" spans="1:65" s="2" customFormat="1" ht="21.75" customHeight="1">
      <c r="A281" s="31"/>
      <c r="B281" s="32"/>
      <c r="C281" s="219" t="s">
        <v>644</v>
      </c>
      <c r="D281" s="219" t="s">
        <v>141</v>
      </c>
      <c r="E281" s="220" t="s">
        <v>645</v>
      </c>
      <c r="F281" s="221" t="s">
        <v>646</v>
      </c>
      <c r="G281" s="222" t="s">
        <v>124</v>
      </c>
      <c r="H281" s="223">
        <v>10</v>
      </c>
      <c r="I281" s="224"/>
      <c r="J281" s="225">
        <f>ROUND(I281*H281,2)</f>
        <v>0</v>
      </c>
      <c r="K281" s="226"/>
      <c r="L281" s="227"/>
      <c r="M281" s="228" t="s">
        <v>1</v>
      </c>
      <c r="N281" s="229" t="s">
        <v>41</v>
      </c>
      <c r="O281" s="68"/>
      <c r="P281" s="211">
        <f>O281*H281</f>
        <v>0</v>
      </c>
      <c r="Q281" s="211">
        <v>0</v>
      </c>
      <c r="R281" s="211">
        <f>Q281*H281</f>
        <v>0</v>
      </c>
      <c r="S281" s="211">
        <v>0</v>
      </c>
      <c r="T281" s="212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13" t="s">
        <v>144</v>
      </c>
      <c r="AT281" s="213" t="s">
        <v>141</v>
      </c>
      <c r="AU281" s="213" t="s">
        <v>117</v>
      </c>
      <c r="AY281" s="14" t="s">
        <v>118</v>
      </c>
      <c r="BE281" s="214">
        <f>IF(N281="základná",J281,0)</f>
        <v>0</v>
      </c>
      <c r="BF281" s="214">
        <f>IF(N281="znížená",J281,0)</f>
        <v>0</v>
      </c>
      <c r="BG281" s="214">
        <f>IF(N281="zákl. prenesená",J281,0)</f>
        <v>0</v>
      </c>
      <c r="BH281" s="214">
        <f>IF(N281="zníž. prenesená",J281,0)</f>
        <v>0</v>
      </c>
      <c r="BI281" s="214">
        <f>IF(N281="nulová",J281,0)</f>
        <v>0</v>
      </c>
      <c r="BJ281" s="14" t="s">
        <v>117</v>
      </c>
      <c r="BK281" s="214">
        <f>ROUND(I281*H281,2)</f>
        <v>0</v>
      </c>
      <c r="BL281" s="14" t="s">
        <v>125</v>
      </c>
      <c r="BM281" s="213" t="s">
        <v>647</v>
      </c>
    </row>
    <row r="282" spans="1:65" s="2" customFormat="1" ht="16.5" customHeight="1">
      <c r="A282" s="31"/>
      <c r="B282" s="32"/>
      <c r="C282" s="201" t="s">
        <v>404</v>
      </c>
      <c r="D282" s="201" t="s">
        <v>121</v>
      </c>
      <c r="E282" s="202" t="s">
        <v>648</v>
      </c>
      <c r="F282" s="203" t="s">
        <v>649</v>
      </c>
      <c r="G282" s="204" t="s">
        <v>124</v>
      </c>
      <c r="H282" s="205">
        <v>13</v>
      </c>
      <c r="I282" s="206"/>
      <c r="J282" s="207">
        <f>ROUND(I282*H282,2)</f>
        <v>0</v>
      </c>
      <c r="K282" s="208"/>
      <c r="L282" s="36"/>
      <c r="M282" s="209" t="s">
        <v>1</v>
      </c>
      <c r="N282" s="210" t="s">
        <v>41</v>
      </c>
      <c r="O282" s="68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13" t="s">
        <v>125</v>
      </c>
      <c r="AT282" s="213" t="s">
        <v>121</v>
      </c>
      <c r="AU282" s="213" t="s">
        <v>117</v>
      </c>
      <c r="AY282" s="14" t="s">
        <v>118</v>
      </c>
      <c r="BE282" s="214">
        <f>IF(N282="základná",J282,0)</f>
        <v>0</v>
      </c>
      <c r="BF282" s="214">
        <f>IF(N282="znížená",J282,0)</f>
        <v>0</v>
      </c>
      <c r="BG282" s="214">
        <f>IF(N282="zákl. prenesená",J282,0)</f>
        <v>0</v>
      </c>
      <c r="BH282" s="214">
        <f>IF(N282="zníž. prenesená",J282,0)</f>
        <v>0</v>
      </c>
      <c r="BI282" s="214">
        <f>IF(N282="nulová",J282,0)</f>
        <v>0</v>
      </c>
      <c r="BJ282" s="14" t="s">
        <v>117</v>
      </c>
      <c r="BK282" s="214">
        <f>ROUND(I282*H282,2)</f>
        <v>0</v>
      </c>
      <c r="BL282" s="14" t="s">
        <v>125</v>
      </c>
      <c r="BM282" s="213" t="s">
        <v>650</v>
      </c>
    </row>
    <row r="283" spans="1:65" s="2" customFormat="1" ht="36">
      <c r="A283" s="31"/>
      <c r="B283" s="32"/>
      <c r="C283" s="33"/>
      <c r="D283" s="215" t="s">
        <v>126</v>
      </c>
      <c r="E283" s="33"/>
      <c r="F283" s="216" t="s">
        <v>651</v>
      </c>
      <c r="G283" s="33"/>
      <c r="H283" s="33"/>
      <c r="I283" s="112"/>
      <c r="J283" s="33"/>
      <c r="K283" s="33"/>
      <c r="L283" s="36"/>
      <c r="M283" s="217"/>
      <c r="N283" s="218"/>
      <c r="O283" s="68"/>
      <c r="P283" s="68"/>
      <c r="Q283" s="68"/>
      <c r="R283" s="68"/>
      <c r="S283" s="68"/>
      <c r="T283" s="69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4" t="s">
        <v>126</v>
      </c>
      <c r="AU283" s="14" t="s">
        <v>117</v>
      </c>
    </row>
    <row r="284" spans="1:65" s="2" customFormat="1" ht="21.75" customHeight="1">
      <c r="A284" s="31"/>
      <c r="B284" s="32"/>
      <c r="C284" s="219" t="s">
        <v>652</v>
      </c>
      <c r="D284" s="219" t="s">
        <v>141</v>
      </c>
      <c r="E284" s="220" t="s">
        <v>653</v>
      </c>
      <c r="F284" s="221" t="s">
        <v>654</v>
      </c>
      <c r="G284" s="222" t="s">
        <v>124</v>
      </c>
      <c r="H284" s="223">
        <v>13</v>
      </c>
      <c r="I284" s="224"/>
      <c r="J284" s="225">
        <f>ROUND(I284*H284,2)</f>
        <v>0</v>
      </c>
      <c r="K284" s="226"/>
      <c r="L284" s="227"/>
      <c r="M284" s="228" t="s">
        <v>1</v>
      </c>
      <c r="N284" s="229" t="s">
        <v>41</v>
      </c>
      <c r="O284" s="68"/>
      <c r="P284" s="211">
        <f>O284*H284</f>
        <v>0</v>
      </c>
      <c r="Q284" s="211">
        <v>0</v>
      </c>
      <c r="R284" s="211">
        <f>Q284*H284</f>
        <v>0</v>
      </c>
      <c r="S284" s="211">
        <v>0</v>
      </c>
      <c r="T284" s="212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13" t="s">
        <v>144</v>
      </c>
      <c r="AT284" s="213" t="s">
        <v>141</v>
      </c>
      <c r="AU284" s="213" t="s">
        <v>117</v>
      </c>
      <c r="AY284" s="14" t="s">
        <v>118</v>
      </c>
      <c r="BE284" s="214">
        <f>IF(N284="základná",J284,0)</f>
        <v>0</v>
      </c>
      <c r="BF284" s="214">
        <f>IF(N284="znížená",J284,0)</f>
        <v>0</v>
      </c>
      <c r="BG284" s="214">
        <f>IF(N284="zákl. prenesená",J284,0)</f>
        <v>0</v>
      </c>
      <c r="BH284" s="214">
        <f>IF(N284="zníž. prenesená",J284,0)</f>
        <v>0</v>
      </c>
      <c r="BI284" s="214">
        <f>IF(N284="nulová",J284,0)</f>
        <v>0</v>
      </c>
      <c r="BJ284" s="14" t="s">
        <v>117</v>
      </c>
      <c r="BK284" s="214">
        <f>ROUND(I284*H284,2)</f>
        <v>0</v>
      </c>
      <c r="BL284" s="14" t="s">
        <v>125</v>
      </c>
      <c r="BM284" s="213" t="s">
        <v>655</v>
      </c>
    </row>
    <row r="285" spans="1:65" s="2" customFormat="1" ht="21.75" customHeight="1">
      <c r="A285" s="31"/>
      <c r="B285" s="32"/>
      <c r="C285" s="201" t="s">
        <v>407</v>
      </c>
      <c r="D285" s="201" t="s">
        <v>121</v>
      </c>
      <c r="E285" s="202" t="s">
        <v>656</v>
      </c>
      <c r="F285" s="203" t="s">
        <v>657</v>
      </c>
      <c r="G285" s="204" t="s">
        <v>229</v>
      </c>
      <c r="H285" s="230"/>
      <c r="I285" s="206"/>
      <c r="J285" s="207">
        <f>ROUND(I285*H285,2)</f>
        <v>0</v>
      </c>
      <c r="K285" s="208"/>
      <c r="L285" s="36"/>
      <c r="M285" s="209" t="s">
        <v>1</v>
      </c>
      <c r="N285" s="210" t="s">
        <v>41</v>
      </c>
      <c r="O285" s="68"/>
      <c r="P285" s="211">
        <f>O285*H285</f>
        <v>0</v>
      </c>
      <c r="Q285" s="211">
        <v>0</v>
      </c>
      <c r="R285" s="211">
        <f>Q285*H285</f>
        <v>0</v>
      </c>
      <c r="S285" s="211">
        <v>0</v>
      </c>
      <c r="T285" s="212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13" t="s">
        <v>125</v>
      </c>
      <c r="AT285" s="213" t="s">
        <v>121</v>
      </c>
      <c r="AU285" s="213" t="s">
        <v>117</v>
      </c>
      <c r="AY285" s="14" t="s">
        <v>118</v>
      </c>
      <c r="BE285" s="214">
        <f>IF(N285="základná",J285,0)</f>
        <v>0</v>
      </c>
      <c r="BF285" s="214">
        <f>IF(N285="znížená",J285,0)</f>
        <v>0</v>
      </c>
      <c r="BG285" s="214">
        <f>IF(N285="zákl. prenesená",J285,0)</f>
        <v>0</v>
      </c>
      <c r="BH285" s="214">
        <f>IF(N285="zníž. prenesená",J285,0)</f>
        <v>0</v>
      </c>
      <c r="BI285" s="214">
        <f>IF(N285="nulová",J285,0)</f>
        <v>0</v>
      </c>
      <c r="BJ285" s="14" t="s">
        <v>117</v>
      </c>
      <c r="BK285" s="214">
        <f>ROUND(I285*H285,2)</f>
        <v>0</v>
      </c>
      <c r="BL285" s="14" t="s">
        <v>125</v>
      </c>
      <c r="BM285" s="213" t="s">
        <v>658</v>
      </c>
    </row>
    <row r="286" spans="1:65" s="12" customFormat="1" ht="22.75" customHeight="1">
      <c r="B286" s="185"/>
      <c r="C286" s="186"/>
      <c r="D286" s="187" t="s">
        <v>74</v>
      </c>
      <c r="E286" s="199" t="s">
        <v>659</v>
      </c>
      <c r="F286" s="199" t="s">
        <v>660</v>
      </c>
      <c r="G286" s="186"/>
      <c r="H286" s="186"/>
      <c r="I286" s="189"/>
      <c r="J286" s="200">
        <f>BK286</f>
        <v>0</v>
      </c>
      <c r="K286" s="186"/>
      <c r="L286" s="191"/>
      <c r="M286" s="192"/>
      <c r="N286" s="193"/>
      <c r="O286" s="193"/>
      <c r="P286" s="194">
        <f>SUM(P287:P288)</f>
        <v>0</v>
      </c>
      <c r="Q286" s="193"/>
      <c r="R286" s="194">
        <f>SUM(R287:R288)</f>
        <v>0</v>
      </c>
      <c r="S286" s="193"/>
      <c r="T286" s="195">
        <f>SUM(T287:T288)</f>
        <v>0</v>
      </c>
      <c r="AR286" s="196" t="s">
        <v>117</v>
      </c>
      <c r="AT286" s="197" t="s">
        <v>74</v>
      </c>
      <c r="AU286" s="197" t="s">
        <v>83</v>
      </c>
      <c r="AY286" s="196" t="s">
        <v>118</v>
      </c>
      <c r="BK286" s="198">
        <f>SUM(BK287:BK288)</f>
        <v>0</v>
      </c>
    </row>
    <row r="287" spans="1:65" s="2" customFormat="1" ht="21.75" customHeight="1">
      <c r="A287" s="31"/>
      <c r="B287" s="32"/>
      <c r="C287" s="201" t="s">
        <v>661</v>
      </c>
      <c r="D287" s="201" t="s">
        <v>121</v>
      </c>
      <c r="E287" s="202" t="s">
        <v>662</v>
      </c>
      <c r="F287" s="203" t="s">
        <v>663</v>
      </c>
      <c r="G287" s="204" t="s">
        <v>256</v>
      </c>
      <c r="H287" s="205">
        <v>0.68799999999999994</v>
      </c>
      <c r="I287" s="206"/>
      <c r="J287" s="207">
        <f>ROUND(I287*H287,2)</f>
        <v>0</v>
      </c>
      <c r="K287" s="208"/>
      <c r="L287" s="36"/>
      <c r="M287" s="209" t="s">
        <v>1</v>
      </c>
      <c r="N287" s="210" t="s">
        <v>41</v>
      </c>
      <c r="O287" s="68"/>
      <c r="P287" s="211">
        <f>O287*H287</f>
        <v>0</v>
      </c>
      <c r="Q287" s="211">
        <v>0</v>
      </c>
      <c r="R287" s="211">
        <f>Q287*H287</f>
        <v>0</v>
      </c>
      <c r="S287" s="211">
        <v>0</v>
      </c>
      <c r="T287" s="212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13" t="s">
        <v>125</v>
      </c>
      <c r="AT287" s="213" t="s">
        <v>121</v>
      </c>
      <c r="AU287" s="213" t="s">
        <v>117</v>
      </c>
      <c r="AY287" s="14" t="s">
        <v>118</v>
      </c>
      <c r="BE287" s="214">
        <f>IF(N287="základná",J287,0)</f>
        <v>0</v>
      </c>
      <c r="BF287" s="214">
        <f>IF(N287="znížená",J287,0)</f>
        <v>0</v>
      </c>
      <c r="BG287" s="214">
        <f>IF(N287="zákl. prenesená",J287,0)</f>
        <v>0</v>
      </c>
      <c r="BH287" s="214">
        <f>IF(N287="zníž. prenesená",J287,0)</f>
        <v>0</v>
      </c>
      <c r="BI287" s="214">
        <f>IF(N287="nulová",J287,0)</f>
        <v>0</v>
      </c>
      <c r="BJ287" s="14" t="s">
        <v>117</v>
      </c>
      <c r="BK287" s="214">
        <f>ROUND(I287*H287,2)</f>
        <v>0</v>
      </c>
      <c r="BL287" s="14" t="s">
        <v>125</v>
      </c>
      <c r="BM287" s="213" t="s">
        <v>664</v>
      </c>
    </row>
    <row r="288" spans="1:65" s="2" customFormat="1" ht="27">
      <c r="A288" s="31"/>
      <c r="B288" s="32"/>
      <c r="C288" s="33"/>
      <c r="D288" s="215" t="s">
        <v>126</v>
      </c>
      <c r="E288" s="33"/>
      <c r="F288" s="216" t="s">
        <v>665</v>
      </c>
      <c r="G288" s="33"/>
      <c r="H288" s="33"/>
      <c r="I288" s="112"/>
      <c r="J288" s="33"/>
      <c r="K288" s="33"/>
      <c r="L288" s="36"/>
      <c r="M288" s="217"/>
      <c r="N288" s="218"/>
      <c r="O288" s="68"/>
      <c r="P288" s="68"/>
      <c r="Q288" s="68"/>
      <c r="R288" s="68"/>
      <c r="S288" s="68"/>
      <c r="T288" s="69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4" t="s">
        <v>126</v>
      </c>
      <c r="AU288" s="14" t="s">
        <v>117</v>
      </c>
    </row>
    <row r="289" spans="1:65" s="12" customFormat="1" ht="22.75" customHeight="1">
      <c r="B289" s="185"/>
      <c r="C289" s="186"/>
      <c r="D289" s="187" t="s">
        <v>74</v>
      </c>
      <c r="E289" s="199" t="s">
        <v>234</v>
      </c>
      <c r="F289" s="199" t="s">
        <v>235</v>
      </c>
      <c r="G289" s="186"/>
      <c r="H289" s="186"/>
      <c r="I289" s="189"/>
      <c r="J289" s="200">
        <f>BK289</f>
        <v>0</v>
      </c>
      <c r="K289" s="186"/>
      <c r="L289" s="191"/>
      <c r="M289" s="192"/>
      <c r="N289" s="193"/>
      <c r="O289" s="193"/>
      <c r="P289" s="194">
        <f>SUM(P290:P294)</f>
        <v>0</v>
      </c>
      <c r="Q289" s="193"/>
      <c r="R289" s="194">
        <f>SUM(R290:R294)</f>
        <v>0</v>
      </c>
      <c r="S289" s="193"/>
      <c r="T289" s="195">
        <f>SUM(T290:T294)</f>
        <v>0</v>
      </c>
      <c r="AR289" s="196" t="s">
        <v>117</v>
      </c>
      <c r="AT289" s="197" t="s">
        <v>74</v>
      </c>
      <c r="AU289" s="197" t="s">
        <v>83</v>
      </c>
      <c r="AY289" s="196" t="s">
        <v>118</v>
      </c>
      <c r="BK289" s="198">
        <f>SUM(BK290:BK294)</f>
        <v>0</v>
      </c>
    </row>
    <row r="290" spans="1:65" s="2" customFormat="1" ht="21.75" customHeight="1">
      <c r="A290" s="31"/>
      <c r="B290" s="32"/>
      <c r="C290" s="201" t="s">
        <v>411</v>
      </c>
      <c r="D290" s="201" t="s">
        <v>121</v>
      </c>
      <c r="E290" s="202" t="s">
        <v>666</v>
      </c>
      <c r="F290" s="203" t="s">
        <v>667</v>
      </c>
      <c r="G290" s="204" t="s">
        <v>124</v>
      </c>
      <c r="H290" s="205">
        <v>4</v>
      </c>
      <c r="I290" s="206"/>
      <c r="J290" s="207">
        <f>ROUND(I290*H290,2)</f>
        <v>0</v>
      </c>
      <c r="K290" s="208"/>
      <c r="L290" s="36"/>
      <c r="M290" s="209" t="s">
        <v>1</v>
      </c>
      <c r="N290" s="210" t="s">
        <v>41</v>
      </c>
      <c r="O290" s="68"/>
      <c r="P290" s="211">
        <f>O290*H290</f>
        <v>0</v>
      </c>
      <c r="Q290" s="211">
        <v>0</v>
      </c>
      <c r="R290" s="211">
        <f>Q290*H290</f>
        <v>0</v>
      </c>
      <c r="S290" s="211">
        <v>0</v>
      </c>
      <c r="T290" s="212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13" t="s">
        <v>125</v>
      </c>
      <c r="AT290" s="213" t="s">
        <v>121</v>
      </c>
      <c r="AU290" s="213" t="s">
        <v>117</v>
      </c>
      <c r="AY290" s="14" t="s">
        <v>118</v>
      </c>
      <c r="BE290" s="214">
        <f>IF(N290="základná",J290,0)</f>
        <v>0</v>
      </c>
      <c r="BF290" s="214">
        <f>IF(N290="znížená",J290,0)</f>
        <v>0</v>
      </c>
      <c r="BG290" s="214">
        <f>IF(N290="zákl. prenesená",J290,0)</f>
        <v>0</v>
      </c>
      <c r="BH290" s="214">
        <f>IF(N290="zníž. prenesená",J290,0)</f>
        <v>0</v>
      </c>
      <c r="BI290" s="214">
        <f>IF(N290="nulová",J290,0)</f>
        <v>0</v>
      </c>
      <c r="BJ290" s="14" t="s">
        <v>117</v>
      </c>
      <c r="BK290" s="214">
        <f>ROUND(I290*H290,2)</f>
        <v>0</v>
      </c>
      <c r="BL290" s="14" t="s">
        <v>125</v>
      </c>
      <c r="BM290" s="213" t="s">
        <v>668</v>
      </c>
    </row>
    <row r="291" spans="1:65" s="2" customFormat="1" ht="36">
      <c r="A291" s="31"/>
      <c r="B291" s="32"/>
      <c r="C291" s="33"/>
      <c r="D291" s="215" t="s">
        <v>126</v>
      </c>
      <c r="E291" s="33"/>
      <c r="F291" s="216" t="s">
        <v>669</v>
      </c>
      <c r="G291" s="33"/>
      <c r="H291" s="33"/>
      <c r="I291" s="112"/>
      <c r="J291" s="33"/>
      <c r="K291" s="33"/>
      <c r="L291" s="36"/>
      <c r="M291" s="217"/>
      <c r="N291" s="218"/>
      <c r="O291" s="68"/>
      <c r="P291" s="68"/>
      <c r="Q291" s="68"/>
      <c r="R291" s="68"/>
      <c r="S291" s="68"/>
      <c r="T291" s="69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4" t="s">
        <v>126</v>
      </c>
      <c r="AU291" s="14" t="s">
        <v>117</v>
      </c>
    </row>
    <row r="292" spans="1:65" s="2" customFormat="1" ht="21.75" customHeight="1">
      <c r="A292" s="31"/>
      <c r="B292" s="32"/>
      <c r="C292" s="219" t="s">
        <v>670</v>
      </c>
      <c r="D292" s="219" t="s">
        <v>141</v>
      </c>
      <c r="E292" s="220" t="s">
        <v>671</v>
      </c>
      <c r="F292" s="221" t="s">
        <v>672</v>
      </c>
      <c r="G292" s="222" t="s">
        <v>124</v>
      </c>
      <c r="H292" s="223">
        <v>4</v>
      </c>
      <c r="I292" s="224"/>
      <c r="J292" s="225">
        <f>ROUND(I292*H292,2)</f>
        <v>0</v>
      </c>
      <c r="K292" s="226"/>
      <c r="L292" s="227"/>
      <c r="M292" s="228" t="s">
        <v>1</v>
      </c>
      <c r="N292" s="229" t="s">
        <v>41</v>
      </c>
      <c r="O292" s="68"/>
      <c r="P292" s="211">
        <f>O292*H292</f>
        <v>0</v>
      </c>
      <c r="Q292" s="211">
        <v>0</v>
      </c>
      <c r="R292" s="211">
        <f>Q292*H292</f>
        <v>0</v>
      </c>
      <c r="S292" s="211">
        <v>0</v>
      </c>
      <c r="T292" s="212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13" t="s">
        <v>144</v>
      </c>
      <c r="AT292" s="213" t="s">
        <v>141</v>
      </c>
      <c r="AU292" s="213" t="s">
        <v>117</v>
      </c>
      <c r="AY292" s="14" t="s">
        <v>118</v>
      </c>
      <c r="BE292" s="214">
        <f>IF(N292="základná",J292,0)</f>
        <v>0</v>
      </c>
      <c r="BF292" s="214">
        <f>IF(N292="znížená",J292,0)</f>
        <v>0</v>
      </c>
      <c r="BG292" s="214">
        <f>IF(N292="zákl. prenesená",J292,0)</f>
        <v>0</v>
      </c>
      <c r="BH292" s="214">
        <f>IF(N292="zníž. prenesená",J292,0)</f>
        <v>0</v>
      </c>
      <c r="BI292" s="214">
        <f>IF(N292="nulová",J292,0)</f>
        <v>0</v>
      </c>
      <c r="BJ292" s="14" t="s">
        <v>117</v>
      </c>
      <c r="BK292" s="214">
        <f>ROUND(I292*H292,2)</f>
        <v>0</v>
      </c>
      <c r="BL292" s="14" t="s">
        <v>125</v>
      </c>
      <c r="BM292" s="213" t="s">
        <v>673</v>
      </c>
    </row>
    <row r="293" spans="1:65" s="2" customFormat="1" ht="54">
      <c r="A293" s="31"/>
      <c r="B293" s="32"/>
      <c r="C293" s="33"/>
      <c r="D293" s="215" t="s">
        <v>126</v>
      </c>
      <c r="E293" s="33"/>
      <c r="F293" s="216" t="s">
        <v>674</v>
      </c>
      <c r="G293" s="33"/>
      <c r="H293" s="33"/>
      <c r="I293" s="112"/>
      <c r="J293" s="33"/>
      <c r="K293" s="33"/>
      <c r="L293" s="36"/>
      <c r="M293" s="217"/>
      <c r="N293" s="218"/>
      <c r="O293" s="68"/>
      <c r="P293" s="68"/>
      <c r="Q293" s="68"/>
      <c r="R293" s="68"/>
      <c r="S293" s="68"/>
      <c r="T293" s="69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4" t="s">
        <v>126</v>
      </c>
      <c r="AU293" s="14" t="s">
        <v>117</v>
      </c>
    </row>
    <row r="294" spans="1:65" s="2" customFormat="1" ht="33" customHeight="1">
      <c r="A294" s="31"/>
      <c r="B294" s="32"/>
      <c r="C294" s="201" t="s">
        <v>414</v>
      </c>
      <c r="D294" s="201" t="s">
        <v>121</v>
      </c>
      <c r="E294" s="202" t="s">
        <v>237</v>
      </c>
      <c r="F294" s="203" t="s">
        <v>675</v>
      </c>
      <c r="G294" s="204" t="s">
        <v>239</v>
      </c>
      <c r="H294" s="205">
        <v>25.8</v>
      </c>
      <c r="I294" s="206"/>
      <c r="J294" s="207">
        <f>ROUND(I294*H294,2)</f>
        <v>0</v>
      </c>
      <c r="K294" s="208"/>
      <c r="L294" s="36"/>
      <c r="M294" s="209" t="s">
        <v>1</v>
      </c>
      <c r="N294" s="210" t="s">
        <v>41</v>
      </c>
      <c r="O294" s="68"/>
      <c r="P294" s="211">
        <f>O294*H294</f>
        <v>0</v>
      </c>
      <c r="Q294" s="211">
        <v>0</v>
      </c>
      <c r="R294" s="211">
        <f>Q294*H294</f>
        <v>0</v>
      </c>
      <c r="S294" s="211">
        <v>0</v>
      </c>
      <c r="T294" s="212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13" t="s">
        <v>125</v>
      </c>
      <c r="AT294" s="213" t="s">
        <v>121</v>
      </c>
      <c r="AU294" s="213" t="s">
        <v>117</v>
      </c>
      <c r="AY294" s="14" t="s">
        <v>118</v>
      </c>
      <c r="BE294" s="214">
        <f>IF(N294="základná",J294,0)</f>
        <v>0</v>
      </c>
      <c r="BF294" s="214">
        <f>IF(N294="znížená",J294,0)</f>
        <v>0</v>
      </c>
      <c r="BG294" s="214">
        <f>IF(N294="zákl. prenesená",J294,0)</f>
        <v>0</v>
      </c>
      <c r="BH294" s="214">
        <f>IF(N294="zníž. prenesená",J294,0)</f>
        <v>0</v>
      </c>
      <c r="BI294" s="214">
        <f>IF(N294="nulová",J294,0)</f>
        <v>0</v>
      </c>
      <c r="BJ294" s="14" t="s">
        <v>117</v>
      </c>
      <c r="BK294" s="214">
        <f>ROUND(I294*H294,2)</f>
        <v>0</v>
      </c>
      <c r="BL294" s="14" t="s">
        <v>125</v>
      </c>
      <c r="BM294" s="213" t="s">
        <v>676</v>
      </c>
    </row>
    <row r="295" spans="1:65" s="12" customFormat="1" ht="22.75" customHeight="1">
      <c r="B295" s="185"/>
      <c r="C295" s="186"/>
      <c r="D295" s="187" t="s">
        <v>74</v>
      </c>
      <c r="E295" s="199" t="s">
        <v>252</v>
      </c>
      <c r="F295" s="199" t="s">
        <v>253</v>
      </c>
      <c r="G295" s="186"/>
      <c r="H295" s="186"/>
      <c r="I295" s="189"/>
      <c r="J295" s="200">
        <f>BK295</f>
        <v>0</v>
      </c>
      <c r="K295" s="186"/>
      <c r="L295" s="191"/>
      <c r="M295" s="192"/>
      <c r="N295" s="193"/>
      <c r="O295" s="193"/>
      <c r="P295" s="194">
        <f>SUM(P296:P297)</f>
        <v>0</v>
      </c>
      <c r="Q295" s="193"/>
      <c r="R295" s="194">
        <f>SUM(R296:R297)</f>
        <v>0</v>
      </c>
      <c r="S295" s="193"/>
      <c r="T295" s="195">
        <f>SUM(T296:T297)</f>
        <v>0</v>
      </c>
      <c r="AR295" s="196" t="s">
        <v>117</v>
      </c>
      <c r="AT295" s="197" t="s">
        <v>74</v>
      </c>
      <c r="AU295" s="197" t="s">
        <v>83</v>
      </c>
      <c r="AY295" s="196" t="s">
        <v>118</v>
      </c>
      <c r="BK295" s="198">
        <f>SUM(BK296:BK297)</f>
        <v>0</v>
      </c>
    </row>
    <row r="296" spans="1:65" s="2" customFormat="1" ht="21.75" customHeight="1">
      <c r="A296" s="31"/>
      <c r="B296" s="32"/>
      <c r="C296" s="201" t="s">
        <v>677</v>
      </c>
      <c r="D296" s="201" t="s">
        <v>121</v>
      </c>
      <c r="E296" s="202" t="s">
        <v>678</v>
      </c>
      <c r="F296" s="203" t="s">
        <v>679</v>
      </c>
      <c r="G296" s="204" t="s">
        <v>256</v>
      </c>
      <c r="H296" s="205">
        <v>24.64</v>
      </c>
      <c r="I296" s="206"/>
      <c r="J296" s="207">
        <f>ROUND(I296*H296,2)</f>
        <v>0</v>
      </c>
      <c r="K296" s="208"/>
      <c r="L296" s="36"/>
      <c r="M296" s="209" t="s">
        <v>1</v>
      </c>
      <c r="N296" s="210" t="s">
        <v>41</v>
      </c>
      <c r="O296" s="68"/>
      <c r="P296" s="211">
        <f>O296*H296</f>
        <v>0</v>
      </c>
      <c r="Q296" s="211">
        <v>0</v>
      </c>
      <c r="R296" s="211">
        <f>Q296*H296</f>
        <v>0</v>
      </c>
      <c r="S296" s="211">
        <v>0</v>
      </c>
      <c r="T296" s="212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13" t="s">
        <v>125</v>
      </c>
      <c r="AT296" s="213" t="s">
        <v>121</v>
      </c>
      <c r="AU296" s="213" t="s">
        <v>117</v>
      </c>
      <c r="AY296" s="14" t="s">
        <v>118</v>
      </c>
      <c r="BE296" s="214">
        <f>IF(N296="základná",J296,0)</f>
        <v>0</v>
      </c>
      <c r="BF296" s="214">
        <f>IF(N296="znížená",J296,0)</f>
        <v>0</v>
      </c>
      <c r="BG296" s="214">
        <f>IF(N296="zákl. prenesená",J296,0)</f>
        <v>0</v>
      </c>
      <c r="BH296" s="214">
        <f>IF(N296="zníž. prenesená",J296,0)</f>
        <v>0</v>
      </c>
      <c r="BI296" s="214">
        <f>IF(N296="nulová",J296,0)</f>
        <v>0</v>
      </c>
      <c r="BJ296" s="14" t="s">
        <v>117</v>
      </c>
      <c r="BK296" s="214">
        <f>ROUND(I296*H296,2)</f>
        <v>0</v>
      </c>
      <c r="BL296" s="14" t="s">
        <v>125</v>
      </c>
      <c r="BM296" s="213" t="s">
        <v>680</v>
      </c>
    </row>
    <row r="297" spans="1:65" s="2" customFormat="1" ht="18">
      <c r="A297" s="31"/>
      <c r="B297" s="32"/>
      <c r="C297" s="33"/>
      <c r="D297" s="215" t="s">
        <v>126</v>
      </c>
      <c r="E297" s="33"/>
      <c r="F297" s="216" t="s">
        <v>681</v>
      </c>
      <c r="G297" s="33"/>
      <c r="H297" s="33"/>
      <c r="I297" s="112"/>
      <c r="J297" s="33"/>
      <c r="K297" s="33"/>
      <c r="L297" s="36"/>
      <c r="M297" s="217"/>
      <c r="N297" s="218"/>
      <c r="O297" s="68"/>
      <c r="P297" s="68"/>
      <c r="Q297" s="68"/>
      <c r="R297" s="68"/>
      <c r="S297" s="68"/>
      <c r="T297" s="69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4" t="s">
        <v>126</v>
      </c>
      <c r="AU297" s="14" t="s">
        <v>117</v>
      </c>
    </row>
    <row r="298" spans="1:65" s="12" customFormat="1" ht="25.9" customHeight="1">
      <c r="B298" s="185"/>
      <c r="C298" s="186"/>
      <c r="D298" s="187" t="s">
        <v>74</v>
      </c>
      <c r="E298" s="188" t="s">
        <v>682</v>
      </c>
      <c r="F298" s="188" t="s">
        <v>683</v>
      </c>
      <c r="G298" s="186"/>
      <c r="H298" s="186"/>
      <c r="I298" s="189"/>
      <c r="J298" s="190">
        <f>BK298</f>
        <v>0</v>
      </c>
      <c r="K298" s="186"/>
      <c r="L298" s="191"/>
      <c r="M298" s="192"/>
      <c r="N298" s="193"/>
      <c r="O298" s="193"/>
      <c r="P298" s="194">
        <f>P299</f>
        <v>0</v>
      </c>
      <c r="Q298" s="193"/>
      <c r="R298" s="194">
        <f>R299</f>
        <v>0</v>
      </c>
      <c r="S298" s="193"/>
      <c r="T298" s="195">
        <f>T299</f>
        <v>0</v>
      </c>
      <c r="AR298" s="196" t="s">
        <v>131</v>
      </c>
      <c r="AT298" s="197" t="s">
        <v>74</v>
      </c>
      <c r="AU298" s="197" t="s">
        <v>75</v>
      </c>
      <c r="AY298" s="196" t="s">
        <v>118</v>
      </c>
      <c r="BK298" s="198">
        <f>BK299</f>
        <v>0</v>
      </c>
    </row>
    <row r="299" spans="1:65" s="12" customFormat="1" ht="22.75" customHeight="1">
      <c r="B299" s="185"/>
      <c r="C299" s="186"/>
      <c r="D299" s="187" t="s">
        <v>74</v>
      </c>
      <c r="E299" s="199" t="s">
        <v>684</v>
      </c>
      <c r="F299" s="199" t="s">
        <v>685</v>
      </c>
      <c r="G299" s="186"/>
      <c r="H299" s="186"/>
      <c r="I299" s="189"/>
      <c r="J299" s="200">
        <f>BK299</f>
        <v>0</v>
      </c>
      <c r="K299" s="186"/>
      <c r="L299" s="191"/>
      <c r="M299" s="192"/>
      <c r="N299" s="193"/>
      <c r="O299" s="193"/>
      <c r="P299" s="194">
        <f>SUM(P300:P303)</f>
        <v>0</v>
      </c>
      <c r="Q299" s="193"/>
      <c r="R299" s="194">
        <f>SUM(R300:R303)</f>
        <v>0</v>
      </c>
      <c r="S299" s="193"/>
      <c r="T299" s="195">
        <f>SUM(T300:T303)</f>
        <v>0</v>
      </c>
      <c r="AR299" s="196" t="s">
        <v>131</v>
      </c>
      <c r="AT299" s="197" t="s">
        <v>74</v>
      </c>
      <c r="AU299" s="197" t="s">
        <v>83</v>
      </c>
      <c r="AY299" s="196" t="s">
        <v>118</v>
      </c>
      <c r="BK299" s="198">
        <f>SUM(BK300:BK303)</f>
        <v>0</v>
      </c>
    </row>
    <row r="300" spans="1:65" s="2" customFormat="1" ht="16.5" customHeight="1">
      <c r="A300" s="31"/>
      <c r="B300" s="32"/>
      <c r="C300" s="201" t="s">
        <v>418</v>
      </c>
      <c r="D300" s="201" t="s">
        <v>121</v>
      </c>
      <c r="E300" s="202" t="s">
        <v>686</v>
      </c>
      <c r="F300" s="203" t="s">
        <v>687</v>
      </c>
      <c r="G300" s="204" t="s">
        <v>280</v>
      </c>
      <c r="H300" s="205">
        <v>1</v>
      </c>
      <c r="I300" s="206"/>
      <c r="J300" s="207">
        <f>ROUND(I300*H300,2)</f>
        <v>0</v>
      </c>
      <c r="K300" s="208"/>
      <c r="L300" s="36"/>
      <c r="M300" s="209" t="s">
        <v>1</v>
      </c>
      <c r="N300" s="210" t="s">
        <v>41</v>
      </c>
      <c r="O300" s="68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213" t="s">
        <v>125</v>
      </c>
      <c r="AT300" s="213" t="s">
        <v>121</v>
      </c>
      <c r="AU300" s="213" t="s">
        <v>117</v>
      </c>
      <c r="AY300" s="14" t="s">
        <v>118</v>
      </c>
      <c r="BE300" s="214">
        <f>IF(N300="základná",J300,0)</f>
        <v>0</v>
      </c>
      <c r="BF300" s="214">
        <f>IF(N300="znížená",J300,0)</f>
        <v>0</v>
      </c>
      <c r="BG300" s="214">
        <f>IF(N300="zákl. prenesená",J300,0)</f>
        <v>0</v>
      </c>
      <c r="BH300" s="214">
        <f>IF(N300="zníž. prenesená",J300,0)</f>
        <v>0</v>
      </c>
      <c r="BI300" s="214">
        <f>IF(N300="nulová",J300,0)</f>
        <v>0</v>
      </c>
      <c r="BJ300" s="14" t="s">
        <v>117</v>
      </c>
      <c r="BK300" s="214">
        <f>ROUND(I300*H300,2)</f>
        <v>0</v>
      </c>
      <c r="BL300" s="14" t="s">
        <v>125</v>
      </c>
      <c r="BM300" s="213" t="s">
        <v>688</v>
      </c>
    </row>
    <row r="301" spans="1:65" s="2" customFormat="1" ht="18">
      <c r="A301" s="31"/>
      <c r="B301" s="32"/>
      <c r="C301" s="33"/>
      <c r="D301" s="215" t="s">
        <v>126</v>
      </c>
      <c r="E301" s="33"/>
      <c r="F301" s="216" t="s">
        <v>689</v>
      </c>
      <c r="G301" s="33"/>
      <c r="H301" s="33"/>
      <c r="I301" s="112"/>
      <c r="J301" s="33"/>
      <c r="K301" s="33"/>
      <c r="L301" s="36"/>
      <c r="M301" s="217"/>
      <c r="N301" s="218"/>
      <c r="O301" s="68"/>
      <c r="P301" s="68"/>
      <c r="Q301" s="68"/>
      <c r="R301" s="68"/>
      <c r="S301" s="68"/>
      <c r="T301" s="69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T301" s="14" t="s">
        <v>126</v>
      </c>
      <c r="AU301" s="14" t="s">
        <v>117</v>
      </c>
    </row>
    <row r="302" spans="1:65" s="2" customFormat="1" ht="16.5" customHeight="1">
      <c r="A302" s="31"/>
      <c r="B302" s="32"/>
      <c r="C302" s="201" t="s">
        <v>690</v>
      </c>
      <c r="D302" s="201" t="s">
        <v>121</v>
      </c>
      <c r="E302" s="202" t="s">
        <v>691</v>
      </c>
      <c r="F302" s="203" t="s">
        <v>692</v>
      </c>
      <c r="G302" s="204" t="s">
        <v>280</v>
      </c>
      <c r="H302" s="205">
        <v>1</v>
      </c>
      <c r="I302" s="206"/>
      <c r="J302" s="207">
        <f>ROUND(I302*H302,2)</f>
        <v>0</v>
      </c>
      <c r="K302" s="208"/>
      <c r="L302" s="36"/>
      <c r="M302" s="209" t="s">
        <v>1</v>
      </c>
      <c r="N302" s="210" t="s">
        <v>41</v>
      </c>
      <c r="O302" s="68"/>
      <c r="P302" s="211">
        <f>O302*H302</f>
        <v>0</v>
      </c>
      <c r="Q302" s="211">
        <v>0</v>
      </c>
      <c r="R302" s="211">
        <f>Q302*H302</f>
        <v>0</v>
      </c>
      <c r="S302" s="211">
        <v>0</v>
      </c>
      <c r="T302" s="212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13" t="s">
        <v>125</v>
      </c>
      <c r="AT302" s="213" t="s">
        <v>121</v>
      </c>
      <c r="AU302" s="213" t="s">
        <v>117</v>
      </c>
      <c r="AY302" s="14" t="s">
        <v>118</v>
      </c>
      <c r="BE302" s="214">
        <f>IF(N302="základná",J302,0)</f>
        <v>0</v>
      </c>
      <c r="BF302" s="214">
        <f>IF(N302="znížená",J302,0)</f>
        <v>0</v>
      </c>
      <c r="BG302" s="214">
        <f>IF(N302="zákl. prenesená",J302,0)</f>
        <v>0</v>
      </c>
      <c r="BH302" s="214">
        <f>IF(N302="zníž. prenesená",J302,0)</f>
        <v>0</v>
      </c>
      <c r="BI302" s="214">
        <f>IF(N302="nulová",J302,0)</f>
        <v>0</v>
      </c>
      <c r="BJ302" s="14" t="s">
        <v>117</v>
      </c>
      <c r="BK302" s="214">
        <f>ROUND(I302*H302,2)</f>
        <v>0</v>
      </c>
      <c r="BL302" s="14" t="s">
        <v>125</v>
      </c>
      <c r="BM302" s="213" t="s">
        <v>693</v>
      </c>
    </row>
    <row r="303" spans="1:65" s="2" customFormat="1" ht="18">
      <c r="A303" s="31"/>
      <c r="B303" s="32"/>
      <c r="C303" s="33"/>
      <c r="D303" s="215" t="s">
        <v>126</v>
      </c>
      <c r="E303" s="33"/>
      <c r="F303" s="216" t="s">
        <v>694</v>
      </c>
      <c r="G303" s="33"/>
      <c r="H303" s="33"/>
      <c r="I303" s="112"/>
      <c r="J303" s="33"/>
      <c r="K303" s="33"/>
      <c r="L303" s="36"/>
      <c r="M303" s="231"/>
      <c r="N303" s="232"/>
      <c r="O303" s="233"/>
      <c r="P303" s="233"/>
      <c r="Q303" s="233"/>
      <c r="R303" s="233"/>
      <c r="S303" s="233"/>
      <c r="T303" s="234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4" t="s">
        <v>126</v>
      </c>
      <c r="AU303" s="14" t="s">
        <v>117</v>
      </c>
    </row>
    <row r="304" spans="1:65" s="2" customFormat="1" ht="7" customHeight="1">
      <c r="A304" s="31"/>
      <c r="B304" s="51"/>
      <c r="C304" s="52"/>
      <c r="D304" s="52"/>
      <c r="E304" s="52"/>
      <c r="F304" s="52"/>
      <c r="G304" s="52"/>
      <c r="H304" s="52"/>
      <c r="I304" s="149"/>
      <c r="J304" s="52"/>
      <c r="K304" s="52"/>
      <c r="L304" s="36"/>
      <c r="M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</row>
  </sheetData>
  <sheetProtection algorithmName="SHA-512" hashValue="Ph0Kr5GTOhCkn3VLe7QjrO7ur+3memcikZZuhzcgdMsJ1+jRNIdaGvtGkX6fxVw1Ub1W+e0psETmwmmm1ZvqcQ==" saltValue="fLQQFSfHcL33uPbyvYs+s/I1XMD/xUJswlQDIa8ELeUPHB8y2OEYKK0D8t6dXtFuqL/5uCcCGt9qRML30VR47w==" spinCount="100000" sheet="1" objects="1" scenarios="1" formatColumns="0" formatRows="0" autoFilter="0"/>
  <autoFilter ref="C124:K30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4" t="s">
        <v>90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75</v>
      </c>
    </row>
    <row r="4" spans="1:46" s="1" customFormat="1" ht="25" customHeight="1">
      <c r="B4" s="17"/>
      <c r="D4" s="109" t="s">
        <v>91</v>
      </c>
      <c r="I4" s="105"/>
      <c r="L4" s="17"/>
      <c r="M4" s="110" t="s">
        <v>9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15</v>
      </c>
      <c r="I6" s="105"/>
      <c r="L6" s="17"/>
    </row>
    <row r="7" spans="1:46" s="1" customFormat="1" ht="16.5" customHeight="1">
      <c r="B7" s="17"/>
      <c r="E7" s="280" t="str">
        <f>'Rekapitulácia stavby'!K6</f>
        <v>Zdravotechnika</v>
      </c>
      <c r="F7" s="281"/>
      <c r="G7" s="281"/>
      <c r="H7" s="281"/>
      <c r="I7" s="105"/>
      <c r="L7" s="17"/>
    </row>
    <row r="8" spans="1:46" s="2" customFormat="1" ht="12" customHeight="1">
      <c r="A8" s="31"/>
      <c r="B8" s="36"/>
      <c r="C8" s="31"/>
      <c r="D8" s="111" t="s">
        <v>92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24.75" customHeight="1">
      <c r="A9" s="31"/>
      <c r="B9" s="36"/>
      <c r="C9" s="31"/>
      <c r="D9" s="31"/>
      <c r="E9" s="282" t="s">
        <v>695</v>
      </c>
      <c r="F9" s="283"/>
      <c r="G9" s="283"/>
      <c r="H9" s="283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17</v>
      </c>
      <c r="E11" s="31"/>
      <c r="F11" s="113" t="s">
        <v>1</v>
      </c>
      <c r="G11" s="31"/>
      <c r="H11" s="31"/>
      <c r="I11" s="114" t="s">
        <v>18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19</v>
      </c>
      <c r="E12" s="31"/>
      <c r="F12" s="113" t="s">
        <v>20</v>
      </c>
      <c r="G12" s="31"/>
      <c r="H12" s="31"/>
      <c r="I12" s="114" t="s">
        <v>21</v>
      </c>
      <c r="J12" s="115" t="str">
        <f>'Rekapitulácia stavby'!AN8</f>
        <v>4. 11. 2020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75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23</v>
      </c>
      <c r="E14" s="31"/>
      <c r="F14" s="31"/>
      <c r="G14" s="31"/>
      <c r="H14" s="31"/>
      <c r="I14" s="114" t="s">
        <v>24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25</v>
      </c>
      <c r="F15" s="31"/>
      <c r="G15" s="31"/>
      <c r="H15" s="31"/>
      <c r="I15" s="114" t="s">
        <v>26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27</v>
      </c>
      <c r="E17" s="31"/>
      <c r="F17" s="31"/>
      <c r="G17" s="31"/>
      <c r="H17" s="31"/>
      <c r="I17" s="114" t="s">
        <v>24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4" t="str">
        <f>'Rekapitulácia stavby'!E14</f>
        <v>Vyplň údaj</v>
      </c>
      <c r="F18" s="285"/>
      <c r="G18" s="285"/>
      <c r="H18" s="285"/>
      <c r="I18" s="114" t="s">
        <v>26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29</v>
      </c>
      <c r="E20" s="31"/>
      <c r="F20" s="31"/>
      <c r="G20" s="31"/>
      <c r="H20" s="31"/>
      <c r="I20" s="114" t="s">
        <v>24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30</v>
      </c>
      <c r="F21" s="31"/>
      <c r="G21" s="31"/>
      <c r="H21" s="31"/>
      <c r="I21" s="114" t="s">
        <v>26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32</v>
      </c>
      <c r="E23" s="31"/>
      <c r="F23" s="31"/>
      <c r="G23" s="31"/>
      <c r="H23" s="31"/>
      <c r="I23" s="114" t="s">
        <v>24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33</v>
      </c>
      <c r="F24" s="31"/>
      <c r="G24" s="31"/>
      <c r="H24" s="31"/>
      <c r="I24" s="114" t="s">
        <v>26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34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6" t="s">
        <v>1</v>
      </c>
      <c r="F27" s="286"/>
      <c r="G27" s="286"/>
      <c r="H27" s="286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35</v>
      </c>
      <c r="E30" s="31"/>
      <c r="F30" s="31"/>
      <c r="G30" s="31"/>
      <c r="H30" s="31"/>
      <c r="I30" s="112"/>
      <c r="J30" s="123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24" t="s">
        <v>37</v>
      </c>
      <c r="G32" s="31"/>
      <c r="H32" s="31"/>
      <c r="I32" s="125" t="s">
        <v>36</v>
      </c>
      <c r="J32" s="124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26" t="s">
        <v>39</v>
      </c>
      <c r="E33" s="111" t="s">
        <v>40</v>
      </c>
      <c r="F33" s="127">
        <f>ROUND((SUM(BE127:BE247)),  2)</f>
        <v>0</v>
      </c>
      <c r="G33" s="31"/>
      <c r="H33" s="31"/>
      <c r="I33" s="128">
        <v>0.2</v>
      </c>
      <c r="J33" s="127">
        <f>ROUND(((SUM(BE127:BE247))*I33),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11" t="s">
        <v>41</v>
      </c>
      <c r="F34" s="127">
        <f>ROUND((SUM(BF127:BF247)),  2)</f>
        <v>0</v>
      </c>
      <c r="G34" s="31"/>
      <c r="H34" s="31"/>
      <c r="I34" s="128">
        <v>0.2</v>
      </c>
      <c r="J34" s="127">
        <f>ROUND(((SUM(BF127:BF247))*I34),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11" t="s">
        <v>42</v>
      </c>
      <c r="F35" s="127">
        <f>ROUND((SUM(BG127:BG247)),  2)</f>
        <v>0</v>
      </c>
      <c r="G35" s="31"/>
      <c r="H35" s="31"/>
      <c r="I35" s="128">
        <v>0.2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11" t="s">
        <v>43</v>
      </c>
      <c r="F36" s="127">
        <f>ROUND((SUM(BH127:BH247)),  2)</f>
        <v>0</v>
      </c>
      <c r="G36" s="31"/>
      <c r="H36" s="31"/>
      <c r="I36" s="128">
        <v>0.2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1" t="s">
        <v>44</v>
      </c>
      <c r="F37" s="127">
        <f>ROUND((SUM(BI127:BI247)),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45</v>
      </c>
      <c r="E39" s="131"/>
      <c r="F39" s="131"/>
      <c r="G39" s="132" t="s">
        <v>46</v>
      </c>
      <c r="H39" s="133" t="s">
        <v>47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I41" s="105"/>
      <c r="L41" s="17"/>
    </row>
    <row r="42" spans="1:31" s="1" customFormat="1" ht="14.4" customHeight="1">
      <c r="B42" s="17"/>
      <c r="I42" s="105"/>
      <c r="L42" s="17"/>
    </row>
    <row r="43" spans="1:31" s="1" customFormat="1" ht="14.4" customHeight="1">
      <c r="B43" s="17"/>
      <c r="I43" s="105"/>
      <c r="L43" s="17"/>
    </row>
    <row r="44" spans="1:31" s="1" customFormat="1" ht="14.4" customHeight="1">
      <c r="B44" s="17"/>
      <c r="I44" s="105"/>
      <c r="L44" s="17"/>
    </row>
    <row r="45" spans="1:31" s="1" customFormat="1" ht="14.4" customHeight="1">
      <c r="B45" s="17"/>
      <c r="I45" s="105"/>
      <c r="L45" s="17"/>
    </row>
    <row r="46" spans="1:31" s="1" customFormat="1" ht="14.4" customHeight="1">
      <c r="B46" s="17"/>
      <c r="I46" s="105"/>
      <c r="L46" s="17"/>
    </row>
    <row r="47" spans="1:31" s="1" customFormat="1" ht="14.4" customHeight="1">
      <c r="B47" s="17"/>
      <c r="I47" s="105"/>
      <c r="L47" s="17"/>
    </row>
    <row r="48" spans="1:31" s="1" customFormat="1" ht="14.4" customHeight="1">
      <c r="B48" s="17"/>
      <c r="I48" s="105"/>
      <c r="L48" s="17"/>
    </row>
    <row r="49" spans="1:31" s="1" customFormat="1" ht="14.4" customHeight="1">
      <c r="B49" s="17"/>
      <c r="I49" s="105"/>
      <c r="L49" s="17"/>
    </row>
    <row r="50" spans="1:31" s="2" customFormat="1" ht="14.4" customHeight="1">
      <c r="B50" s="48"/>
      <c r="D50" s="137" t="s">
        <v>48</v>
      </c>
      <c r="E50" s="138"/>
      <c r="F50" s="138"/>
      <c r="G50" s="137" t="s">
        <v>49</v>
      </c>
      <c r="H50" s="138"/>
      <c r="I50" s="139"/>
      <c r="J50" s="138"/>
      <c r="K50" s="138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40" t="s">
        <v>50</v>
      </c>
      <c r="E61" s="141"/>
      <c r="F61" s="142" t="s">
        <v>51</v>
      </c>
      <c r="G61" s="140" t="s">
        <v>50</v>
      </c>
      <c r="H61" s="141"/>
      <c r="I61" s="143"/>
      <c r="J61" s="144" t="s">
        <v>51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7" t="s">
        <v>52</v>
      </c>
      <c r="E65" s="145"/>
      <c r="F65" s="145"/>
      <c r="G65" s="137" t="s">
        <v>53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40" t="s">
        <v>50</v>
      </c>
      <c r="E76" s="141"/>
      <c r="F76" s="142" t="s">
        <v>51</v>
      </c>
      <c r="G76" s="140" t="s">
        <v>50</v>
      </c>
      <c r="H76" s="141"/>
      <c r="I76" s="143"/>
      <c r="J76" s="144" t="s">
        <v>51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94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87" t="str">
        <f>E7</f>
        <v>Zdravotechnika</v>
      </c>
      <c r="F85" s="288"/>
      <c r="G85" s="288"/>
      <c r="H85" s="28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92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24.75" customHeight="1">
      <c r="A87" s="31"/>
      <c r="B87" s="32"/>
      <c r="C87" s="33"/>
      <c r="D87" s="33"/>
      <c r="E87" s="258" t="str">
        <f>E9</f>
        <v>03 - Výmena zdravotechn -kanalizácia vnútorná a vodovod vnútor.-dodatok č.1 ,2.</v>
      </c>
      <c r="F87" s="289"/>
      <c r="G87" s="289"/>
      <c r="H87" s="289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Žiar nad Hronom</v>
      </c>
      <c r="G89" s="33"/>
      <c r="H89" s="33"/>
      <c r="I89" s="114" t="s">
        <v>21</v>
      </c>
      <c r="J89" s="63" t="str">
        <f>IF(J12="","",J12)</f>
        <v>4. 11. 2020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23</v>
      </c>
      <c r="D91" s="33"/>
      <c r="E91" s="33"/>
      <c r="F91" s="24" t="str">
        <f>E15</f>
        <v>Technické služby Žiar nad Hronom</v>
      </c>
      <c r="G91" s="33"/>
      <c r="H91" s="33"/>
      <c r="I91" s="114" t="s">
        <v>29</v>
      </c>
      <c r="J91" s="29" t="str">
        <f>E21</f>
        <v>MAGIC DESIGN HENČ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4" t="s">
        <v>32</v>
      </c>
      <c r="J92" s="29" t="str">
        <f>E24</f>
        <v>Pilnik Vladimír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2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95</v>
      </c>
      <c r="D94" s="154"/>
      <c r="E94" s="154"/>
      <c r="F94" s="154"/>
      <c r="G94" s="154"/>
      <c r="H94" s="154"/>
      <c r="I94" s="155"/>
      <c r="J94" s="156" t="s">
        <v>96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75" customHeight="1">
      <c r="A96" s="31"/>
      <c r="B96" s="32"/>
      <c r="C96" s="157" t="s">
        <v>97</v>
      </c>
      <c r="D96" s="33"/>
      <c r="E96" s="33"/>
      <c r="F96" s="33"/>
      <c r="G96" s="33"/>
      <c r="H96" s="33"/>
      <c r="I96" s="112"/>
      <c r="J96" s="81">
        <f t="shared" ref="J96:J104" si="0"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98</v>
      </c>
    </row>
    <row r="97" spans="1:31" s="9" customFormat="1" ht="25" customHeight="1">
      <c r="B97" s="158"/>
      <c r="C97" s="159"/>
      <c r="D97" s="160" t="s">
        <v>696</v>
      </c>
      <c r="E97" s="161"/>
      <c r="F97" s="161"/>
      <c r="G97" s="161"/>
      <c r="H97" s="161"/>
      <c r="I97" s="162"/>
      <c r="J97" s="163">
        <f t="shared" si="0"/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697</v>
      </c>
      <c r="E98" s="168"/>
      <c r="F98" s="168"/>
      <c r="G98" s="168"/>
      <c r="H98" s="168"/>
      <c r="I98" s="169"/>
      <c r="J98" s="170">
        <f t="shared" si="0"/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697</v>
      </c>
      <c r="E99" s="168"/>
      <c r="F99" s="168"/>
      <c r="G99" s="168"/>
      <c r="H99" s="168"/>
      <c r="I99" s="169"/>
      <c r="J99" s="170">
        <f t="shared" si="0"/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697</v>
      </c>
      <c r="E100" s="168"/>
      <c r="F100" s="168"/>
      <c r="G100" s="168"/>
      <c r="H100" s="168"/>
      <c r="I100" s="169"/>
      <c r="J100" s="170">
        <f t="shared" si="0"/>
        <v>0</v>
      </c>
      <c r="K100" s="166"/>
      <c r="L100" s="171"/>
    </row>
    <row r="101" spans="1:31" s="9" customFormat="1" ht="25" customHeight="1">
      <c r="B101" s="158"/>
      <c r="C101" s="159"/>
      <c r="D101" s="160" t="s">
        <v>696</v>
      </c>
      <c r="E101" s="161"/>
      <c r="F101" s="161"/>
      <c r="G101" s="161"/>
      <c r="H101" s="161"/>
      <c r="I101" s="162"/>
      <c r="J101" s="163">
        <f t="shared" si="0"/>
        <v>0</v>
      </c>
      <c r="K101" s="159"/>
      <c r="L101" s="164"/>
    </row>
    <row r="102" spans="1:31" s="10" customFormat="1" ht="19.899999999999999" customHeight="1">
      <c r="B102" s="165"/>
      <c r="C102" s="166"/>
      <c r="D102" s="167" t="s">
        <v>697</v>
      </c>
      <c r="E102" s="168"/>
      <c r="F102" s="168"/>
      <c r="G102" s="168"/>
      <c r="H102" s="168"/>
      <c r="I102" s="169"/>
      <c r="J102" s="170">
        <f t="shared" si="0"/>
        <v>0</v>
      </c>
      <c r="K102" s="166"/>
      <c r="L102" s="171"/>
    </row>
    <row r="103" spans="1:31" s="9" customFormat="1" ht="25" customHeight="1">
      <c r="B103" s="158"/>
      <c r="C103" s="159"/>
      <c r="D103" s="160" t="s">
        <v>99</v>
      </c>
      <c r="E103" s="161"/>
      <c r="F103" s="161"/>
      <c r="G103" s="161"/>
      <c r="H103" s="161"/>
      <c r="I103" s="162"/>
      <c r="J103" s="163">
        <f t="shared" si="0"/>
        <v>0</v>
      </c>
      <c r="K103" s="159"/>
      <c r="L103" s="164"/>
    </row>
    <row r="104" spans="1:31" s="10" customFormat="1" ht="19.899999999999999" customHeight="1">
      <c r="B104" s="165"/>
      <c r="C104" s="166"/>
      <c r="D104" s="167" t="s">
        <v>100</v>
      </c>
      <c r="E104" s="168"/>
      <c r="F104" s="168"/>
      <c r="G104" s="168"/>
      <c r="H104" s="168"/>
      <c r="I104" s="169"/>
      <c r="J104" s="170">
        <f t="shared" si="0"/>
        <v>0</v>
      </c>
      <c r="K104" s="166"/>
      <c r="L104" s="171"/>
    </row>
    <row r="105" spans="1:31" s="10" customFormat="1" ht="19.899999999999999" customHeight="1">
      <c r="B105" s="165"/>
      <c r="C105" s="166"/>
      <c r="D105" s="167" t="s">
        <v>260</v>
      </c>
      <c r="E105" s="168"/>
      <c r="F105" s="168"/>
      <c r="G105" s="168"/>
      <c r="H105" s="168"/>
      <c r="I105" s="169"/>
      <c r="J105" s="170">
        <f>J171</f>
        <v>0</v>
      </c>
      <c r="K105" s="166"/>
      <c r="L105" s="171"/>
    </row>
    <row r="106" spans="1:31" s="10" customFormat="1" ht="19.899999999999999" customHeight="1">
      <c r="B106" s="165"/>
      <c r="C106" s="166"/>
      <c r="D106" s="167" t="s">
        <v>261</v>
      </c>
      <c r="E106" s="168"/>
      <c r="F106" s="168"/>
      <c r="G106" s="168"/>
      <c r="H106" s="168"/>
      <c r="I106" s="169"/>
      <c r="J106" s="170">
        <f>J189</f>
        <v>0</v>
      </c>
      <c r="K106" s="166"/>
      <c r="L106" s="171"/>
    </row>
    <row r="107" spans="1:31" s="9" customFormat="1" ht="25" customHeight="1">
      <c r="B107" s="158"/>
      <c r="C107" s="159"/>
      <c r="D107" s="160" t="s">
        <v>698</v>
      </c>
      <c r="E107" s="161"/>
      <c r="F107" s="161"/>
      <c r="G107" s="161"/>
      <c r="H107" s="161"/>
      <c r="I107" s="162"/>
      <c r="J107" s="163">
        <f>J244</f>
        <v>0</v>
      </c>
      <c r="K107" s="159"/>
      <c r="L107" s="164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7" customHeight="1">
      <c r="A109" s="31"/>
      <c r="B109" s="51"/>
      <c r="C109" s="52"/>
      <c r="D109" s="52"/>
      <c r="E109" s="52"/>
      <c r="F109" s="52"/>
      <c r="G109" s="52"/>
      <c r="H109" s="52"/>
      <c r="I109" s="149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7" customHeight="1">
      <c r="A113" s="31"/>
      <c r="B113" s="53"/>
      <c r="C113" s="54"/>
      <c r="D113" s="54"/>
      <c r="E113" s="54"/>
      <c r="F113" s="54"/>
      <c r="G113" s="54"/>
      <c r="H113" s="54"/>
      <c r="I113" s="152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5" customHeight="1">
      <c r="A114" s="31"/>
      <c r="B114" s="32"/>
      <c r="C114" s="20" t="s">
        <v>103</v>
      </c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15</v>
      </c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87" t="str">
        <f>E7</f>
        <v>Zdravotechnika</v>
      </c>
      <c r="F117" s="288"/>
      <c r="G117" s="288"/>
      <c r="H117" s="288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92</v>
      </c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24.75" customHeight="1">
      <c r="A119" s="31"/>
      <c r="B119" s="32"/>
      <c r="C119" s="33"/>
      <c r="D119" s="33"/>
      <c r="E119" s="258" t="str">
        <f>E9</f>
        <v>03 - Výmena zdravotechn -kanalizácia vnútorná a vodovod vnútor.-dodatok č.1 ,2.</v>
      </c>
      <c r="F119" s="289"/>
      <c r="G119" s="289"/>
      <c r="H119" s="289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7" customHeight="1">
      <c r="A120" s="31"/>
      <c r="B120" s="32"/>
      <c r="C120" s="33"/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19</v>
      </c>
      <c r="D121" s="33"/>
      <c r="E121" s="33"/>
      <c r="F121" s="24" t="str">
        <f>F12</f>
        <v>Žiar nad Hronom</v>
      </c>
      <c r="G121" s="33"/>
      <c r="H121" s="33"/>
      <c r="I121" s="114" t="s">
        <v>21</v>
      </c>
      <c r="J121" s="63" t="str">
        <f>IF(J12="","",J12)</f>
        <v>4. 11. 2020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7" customHeight="1">
      <c r="A122" s="31"/>
      <c r="B122" s="32"/>
      <c r="C122" s="33"/>
      <c r="D122" s="33"/>
      <c r="E122" s="33"/>
      <c r="F122" s="33"/>
      <c r="G122" s="33"/>
      <c r="H122" s="33"/>
      <c r="I122" s="112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65" customHeight="1">
      <c r="A123" s="31"/>
      <c r="B123" s="32"/>
      <c r="C123" s="26" t="s">
        <v>23</v>
      </c>
      <c r="D123" s="33"/>
      <c r="E123" s="33"/>
      <c r="F123" s="24" t="str">
        <f>E15</f>
        <v>Technické služby Žiar nad Hronom</v>
      </c>
      <c r="G123" s="33"/>
      <c r="H123" s="33"/>
      <c r="I123" s="114" t="s">
        <v>29</v>
      </c>
      <c r="J123" s="29" t="str">
        <f>E21</f>
        <v>MAGIC DESIGN HENČ s.r.o.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27</v>
      </c>
      <c r="D124" s="33"/>
      <c r="E124" s="33"/>
      <c r="F124" s="24" t="str">
        <f>IF(E18="","",E18)</f>
        <v>Vyplň údaj</v>
      </c>
      <c r="G124" s="33"/>
      <c r="H124" s="33"/>
      <c r="I124" s="114" t="s">
        <v>32</v>
      </c>
      <c r="J124" s="29" t="str">
        <f>E24</f>
        <v>Pilnik Vladimír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25" customHeight="1">
      <c r="A125" s="31"/>
      <c r="B125" s="32"/>
      <c r="C125" s="33"/>
      <c r="D125" s="33"/>
      <c r="E125" s="33"/>
      <c r="F125" s="33"/>
      <c r="G125" s="33"/>
      <c r="H125" s="33"/>
      <c r="I125" s="112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72"/>
      <c r="B126" s="173"/>
      <c r="C126" s="174" t="s">
        <v>104</v>
      </c>
      <c r="D126" s="175" t="s">
        <v>60</v>
      </c>
      <c r="E126" s="175" t="s">
        <v>56</v>
      </c>
      <c r="F126" s="175" t="s">
        <v>57</v>
      </c>
      <c r="G126" s="175" t="s">
        <v>105</v>
      </c>
      <c r="H126" s="175" t="s">
        <v>106</v>
      </c>
      <c r="I126" s="176" t="s">
        <v>107</v>
      </c>
      <c r="J126" s="177" t="s">
        <v>96</v>
      </c>
      <c r="K126" s="178" t="s">
        <v>108</v>
      </c>
      <c r="L126" s="179"/>
      <c r="M126" s="72" t="s">
        <v>1</v>
      </c>
      <c r="N126" s="73" t="s">
        <v>39</v>
      </c>
      <c r="O126" s="73" t="s">
        <v>109</v>
      </c>
      <c r="P126" s="73" t="s">
        <v>110</v>
      </c>
      <c r="Q126" s="73" t="s">
        <v>111</v>
      </c>
      <c r="R126" s="73" t="s">
        <v>112</v>
      </c>
      <c r="S126" s="73" t="s">
        <v>113</v>
      </c>
      <c r="T126" s="74" t="s">
        <v>114</v>
      </c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1:63" s="2" customFormat="1" ht="22.75" customHeight="1">
      <c r="A127" s="31"/>
      <c r="B127" s="32"/>
      <c r="C127" s="79" t="s">
        <v>97</v>
      </c>
      <c r="D127" s="33"/>
      <c r="E127" s="33"/>
      <c r="F127" s="33"/>
      <c r="G127" s="33"/>
      <c r="H127" s="33"/>
      <c r="I127" s="112"/>
      <c r="J127" s="180">
        <f t="shared" ref="J127:J135" si="1">BK127</f>
        <v>0</v>
      </c>
      <c r="K127" s="33"/>
      <c r="L127" s="36"/>
      <c r="M127" s="75"/>
      <c r="N127" s="181"/>
      <c r="O127" s="76"/>
      <c r="P127" s="182">
        <f>P128+P132+P134+P244</f>
        <v>0</v>
      </c>
      <c r="Q127" s="76"/>
      <c r="R127" s="182">
        <f>R128+R132+R134+R244</f>
        <v>0</v>
      </c>
      <c r="S127" s="76"/>
      <c r="T127" s="183">
        <f>T128+T132+T134+T244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98</v>
      </c>
      <c r="BK127" s="184">
        <f>BK128+BK132+BK134+BK244</f>
        <v>0</v>
      </c>
    </row>
    <row r="128" spans="1:63" s="12" customFormat="1" ht="25.9" customHeight="1">
      <c r="B128" s="185"/>
      <c r="C128" s="186"/>
      <c r="D128" s="187" t="s">
        <v>74</v>
      </c>
      <c r="E128" s="188" t="s">
        <v>699</v>
      </c>
      <c r="F128" s="188" t="s">
        <v>1</v>
      </c>
      <c r="G128" s="186"/>
      <c r="H128" s="186"/>
      <c r="I128" s="189"/>
      <c r="J128" s="190">
        <f t="shared" si="1"/>
        <v>0</v>
      </c>
      <c r="K128" s="186"/>
      <c r="L128" s="191"/>
      <c r="M128" s="192"/>
      <c r="N128" s="193"/>
      <c r="O128" s="193"/>
      <c r="P128" s="194">
        <f>SUM(P129:P131)</f>
        <v>0</v>
      </c>
      <c r="Q128" s="193"/>
      <c r="R128" s="194">
        <f>SUM(R129:R131)</f>
        <v>0</v>
      </c>
      <c r="S128" s="193"/>
      <c r="T128" s="195">
        <f>SUM(T129:T131)</f>
        <v>0</v>
      </c>
      <c r="AR128" s="196" t="s">
        <v>83</v>
      </c>
      <c r="AT128" s="197" t="s">
        <v>74</v>
      </c>
      <c r="AU128" s="197" t="s">
        <v>75</v>
      </c>
      <c r="AY128" s="196" t="s">
        <v>118</v>
      </c>
      <c r="BK128" s="198">
        <f>SUM(BK129:BK131)</f>
        <v>0</v>
      </c>
    </row>
    <row r="129" spans="1:65" s="12" customFormat="1" ht="22.75" customHeight="1">
      <c r="B129" s="185"/>
      <c r="C129" s="186"/>
      <c r="D129" s="187" t="s">
        <v>74</v>
      </c>
      <c r="E129" s="199" t="s">
        <v>699</v>
      </c>
      <c r="F129" s="199" t="s">
        <v>1</v>
      </c>
      <c r="G129" s="186"/>
      <c r="H129" s="186"/>
      <c r="I129" s="189"/>
      <c r="J129" s="200">
        <f t="shared" si="1"/>
        <v>0</v>
      </c>
      <c r="K129" s="186"/>
      <c r="L129" s="191"/>
      <c r="M129" s="192"/>
      <c r="N129" s="193"/>
      <c r="O129" s="193"/>
      <c r="P129" s="194">
        <v>0</v>
      </c>
      <c r="Q129" s="193"/>
      <c r="R129" s="194">
        <v>0</v>
      </c>
      <c r="S129" s="193"/>
      <c r="T129" s="195">
        <v>0</v>
      </c>
      <c r="AR129" s="196" t="s">
        <v>83</v>
      </c>
      <c r="AT129" s="197" t="s">
        <v>74</v>
      </c>
      <c r="AU129" s="197" t="s">
        <v>83</v>
      </c>
      <c r="AY129" s="196" t="s">
        <v>118</v>
      </c>
      <c r="BK129" s="198">
        <v>0</v>
      </c>
    </row>
    <row r="130" spans="1:65" s="12" customFormat="1" ht="22.75" customHeight="1">
      <c r="B130" s="185"/>
      <c r="C130" s="186"/>
      <c r="D130" s="187" t="s">
        <v>74</v>
      </c>
      <c r="E130" s="199" t="s">
        <v>699</v>
      </c>
      <c r="F130" s="199" t="s">
        <v>1</v>
      </c>
      <c r="G130" s="186"/>
      <c r="H130" s="186"/>
      <c r="I130" s="189"/>
      <c r="J130" s="200">
        <f t="shared" si="1"/>
        <v>0</v>
      </c>
      <c r="K130" s="186"/>
      <c r="L130" s="191"/>
      <c r="M130" s="192"/>
      <c r="N130" s="193"/>
      <c r="O130" s="193"/>
      <c r="P130" s="194">
        <v>0</v>
      </c>
      <c r="Q130" s="193"/>
      <c r="R130" s="194">
        <v>0</v>
      </c>
      <c r="S130" s="193"/>
      <c r="T130" s="195">
        <v>0</v>
      </c>
      <c r="AR130" s="196" t="s">
        <v>83</v>
      </c>
      <c r="AT130" s="197" t="s">
        <v>74</v>
      </c>
      <c r="AU130" s="197" t="s">
        <v>83</v>
      </c>
      <c r="AY130" s="196" t="s">
        <v>118</v>
      </c>
      <c r="BK130" s="198">
        <v>0</v>
      </c>
    </row>
    <row r="131" spans="1:65" s="12" customFormat="1" ht="22.75" customHeight="1">
      <c r="B131" s="185"/>
      <c r="C131" s="186"/>
      <c r="D131" s="187" t="s">
        <v>74</v>
      </c>
      <c r="E131" s="199" t="s">
        <v>699</v>
      </c>
      <c r="F131" s="199" t="s">
        <v>1</v>
      </c>
      <c r="G131" s="186"/>
      <c r="H131" s="186"/>
      <c r="I131" s="189"/>
      <c r="J131" s="200">
        <f t="shared" si="1"/>
        <v>0</v>
      </c>
      <c r="K131" s="186"/>
      <c r="L131" s="191"/>
      <c r="M131" s="192"/>
      <c r="N131" s="193"/>
      <c r="O131" s="193"/>
      <c r="P131" s="194">
        <v>0</v>
      </c>
      <c r="Q131" s="193"/>
      <c r="R131" s="194">
        <v>0</v>
      </c>
      <c r="S131" s="193"/>
      <c r="T131" s="195">
        <v>0</v>
      </c>
      <c r="AR131" s="196" t="s">
        <v>83</v>
      </c>
      <c r="AT131" s="197" t="s">
        <v>74</v>
      </c>
      <c r="AU131" s="197" t="s">
        <v>83</v>
      </c>
      <c r="AY131" s="196" t="s">
        <v>118</v>
      </c>
      <c r="BK131" s="198">
        <v>0</v>
      </c>
    </row>
    <row r="132" spans="1:65" s="12" customFormat="1" ht="25.9" customHeight="1">
      <c r="B132" s="185"/>
      <c r="C132" s="186"/>
      <c r="D132" s="187" t="s">
        <v>74</v>
      </c>
      <c r="E132" s="188" t="s">
        <v>699</v>
      </c>
      <c r="F132" s="188" t="s">
        <v>1</v>
      </c>
      <c r="G132" s="186"/>
      <c r="H132" s="186"/>
      <c r="I132" s="189"/>
      <c r="J132" s="190">
        <f t="shared" si="1"/>
        <v>0</v>
      </c>
      <c r="K132" s="186"/>
      <c r="L132" s="191"/>
      <c r="M132" s="192"/>
      <c r="N132" s="193"/>
      <c r="O132" s="193"/>
      <c r="P132" s="194">
        <f>P133</f>
        <v>0</v>
      </c>
      <c r="Q132" s="193"/>
      <c r="R132" s="194">
        <f>R133</f>
        <v>0</v>
      </c>
      <c r="S132" s="193"/>
      <c r="T132" s="195">
        <f>T133</f>
        <v>0</v>
      </c>
      <c r="AR132" s="196" t="s">
        <v>83</v>
      </c>
      <c r="AT132" s="197" t="s">
        <v>74</v>
      </c>
      <c r="AU132" s="197" t="s">
        <v>75</v>
      </c>
      <c r="AY132" s="196" t="s">
        <v>118</v>
      </c>
      <c r="BK132" s="198">
        <f>BK133</f>
        <v>0</v>
      </c>
    </row>
    <row r="133" spans="1:65" s="12" customFormat="1" ht="22.75" customHeight="1">
      <c r="B133" s="185"/>
      <c r="C133" s="186"/>
      <c r="D133" s="187" t="s">
        <v>74</v>
      </c>
      <c r="E133" s="199" t="s">
        <v>699</v>
      </c>
      <c r="F133" s="199" t="s">
        <v>1</v>
      </c>
      <c r="G133" s="186"/>
      <c r="H133" s="186"/>
      <c r="I133" s="189"/>
      <c r="J133" s="200">
        <f t="shared" si="1"/>
        <v>0</v>
      </c>
      <c r="K133" s="186"/>
      <c r="L133" s="191"/>
      <c r="M133" s="192"/>
      <c r="N133" s="193"/>
      <c r="O133" s="193"/>
      <c r="P133" s="194">
        <v>0</v>
      </c>
      <c r="Q133" s="193"/>
      <c r="R133" s="194">
        <v>0</v>
      </c>
      <c r="S133" s="193"/>
      <c r="T133" s="195">
        <v>0</v>
      </c>
      <c r="AR133" s="196" t="s">
        <v>83</v>
      </c>
      <c r="AT133" s="197" t="s">
        <v>74</v>
      </c>
      <c r="AU133" s="197" t="s">
        <v>83</v>
      </c>
      <c r="AY133" s="196" t="s">
        <v>118</v>
      </c>
      <c r="BK133" s="198">
        <v>0</v>
      </c>
    </row>
    <row r="134" spans="1:65" s="12" customFormat="1" ht="25.9" customHeight="1">
      <c r="B134" s="185"/>
      <c r="C134" s="186"/>
      <c r="D134" s="187" t="s">
        <v>74</v>
      </c>
      <c r="E134" s="188" t="s">
        <v>115</v>
      </c>
      <c r="F134" s="188" t="s">
        <v>116</v>
      </c>
      <c r="G134" s="186"/>
      <c r="H134" s="186"/>
      <c r="I134" s="189"/>
      <c r="J134" s="190">
        <f t="shared" si="1"/>
        <v>0</v>
      </c>
      <c r="K134" s="186"/>
      <c r="L134" s="191"/>
      <c r="M134" s="192"/>
      <c r="N134" s="193"/>
      <c r="O134" s="193"/>
      <c r="P134" s="194">
        <f>P135+P171+P189</f>
        <v>0</v>
      </c>
      <c r="Q134" s="193"/>
      <c r="R134" s="194">
        <f>R135+R171+R189</f>
        <v>0</v>
      </c>
      <c r="S134" s="193"/>
      <c r="T134" s="195">
        <f>T135+T171+T189</f>
        <v>0</v>
      </c>
      <c r="AR134" s="196" t="s">
        <v>117</v>
      </c>
      <c r="AT134" s="197" t="s">
        <v>74</v>
      </c>
      <c r="AU134" s="197" t="s">
        <v>75</v>
      </c>
      <c r="AY134" s="196" t="s">
        <v>118</v>
      </c>
      <c r="BK134" s="198">
        <f>BK135+BK171+BK189</f>
        <v>0</v>
      </c>
    </row>
    <row r="135" spans="1:65" s="12" customFormat="1" ht="22.75" customHeight="1">
      <c r="B135" s="185"/>
      <c r="C135" s="186"/>
      <c r="D135" s="187" t="s">
        <v>74</v>
      </c>
      <c r="E135" s="199" t="s">
        <v>119</v>
      </c>
      <c r="F135" s="199" t="s">
        <v>120</v>
      </c>
      <c r="G135" s="186"/>
      <c r="H135" s="186"/>
      <c r="I135" s="189"/>
      <c r="J135" s="200">
        <f t="shared" si="1"/>
        <v>0</v>
      </c>
      <c r="K135" s="186"/>
      <c r="L135" s="191"/>
      <c r="M135" s="192"/>
      <c r="N135" s="193"/>
      <c r="O135" s="193"/>
      <c r="P135" s="194">
        <f>SUM(P136:P170)</f>
        <v>0</v>
      </c>
      <c r="Q135" s="193"/>
      <c r="R135" s="194">
        <f>SUM(R136:R170)</f>
        <v>0</v>
      </c>
      <c r="S135" s="193"/>
      <c r="T135" s="195">
        <f>SUM(T136:T170)</f>
        <v>0</v>
      </c>
      <c r="AR135" s="196" t="s">
        <v>117</v>
      </c>
      <c r="AT135" s="197" t="s">
        <v>74</v>
      </c>
      <c r="AU135" s="197" t="s">
        <v>83</v>
      </c>
      <c r="AY135" s="196" t="s">
        <v>118</v>
      </c>
      <c r="BK135" s="198">
        <f>SUM(BK136:BK170)</f>
        <v>0</v>
      </c>
    </row>
    <row r="136" spans="1:65" s="2" customFormat="1" ht="21.75" customHeight="1">
      <c r="A136" s="31"/>
      <c r="B136" s="32"/>
      <c r="C136" s="201" t="s">
        <v>83</v>
      </c>
      <c r="D136" s="201" t="s">
        <v>121</v>
      </c>
      <c r="E136" s="202" t="s">
        <v>700</v>
      </c>
      <c r="F136" s="203" t="s">
        <v>149</v>
      </c>
      <c r="G136" s="204" t="s">
        <v>124</v>
      </c>
      <c r="H136" s="205">
        <v>6</v>
      </c>
      <c r="I136" s="206"/>
      <c r="J136" s="207">
        <f>ROUND(I136*H136,2)</f>
        <v>0</v>
      </c>
      <c r="K136" s="208"/>
      <c r="L136" s="36"/>
      <c r="M136" s="209" t="s">
        <v>1</v>
      </c>
      <c r="N136" s="210" t="s">
        <v>41</v>
      </c>
      <c r="O136" s="68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131</v>
      </c>
      <c r="AT136" s="213" t="s">
        <v>121</v>
      </c>
      <c r="AU136" s="213" t="s">
        <v>117</v>
      </c>
      <c r="AY136" s="14" t="s">
        <v>118</v>
      </c>
      <c r="BE136" s="214">
        <f>IF(N136="základná",J136,0)</f>
        <v>0</v>
      </c>
      <c r="BF136" s="214">
        <f>IF(N136="znížená",J136,0)</f>
        <v>0</v>
      </c>
      <c r="BG136" s="214">
        <f>IF(N136="zákl. prenesená",J136,0)</f>
        <v>0</v>
      </c>
      <c r="BH136" s="214">
        <f>IF(N136="zníž. prenesená",J136,0)</f>
        <v>0</v>
      </c>
      <c r="BI136" s="214">
        <f>IF(N136="nulová",J136,0)</f>
        <v>0</v>
      </c>
      <c r="BJ136" s="14" t="s">
        <v>117</v>
      </c>
      <c r="BK136" s="214">
        <f>ROUND(I136*H136,2)</f>
        <v>0</v>
      </c>
      <c r="BL136" s="14" t="s">
        <v>131</v>
      </c>
      <c r="BM136" s="213" t="s">
        <v>117</v>
      </c>
    </row>
    <row r="137" spans="1:65" s="2" customFormat="1" ht="18">
      <c r="A137" s="31"/>
      <c r="B137" s="32"/>
      <c r="C137" s="33"/>
      <c r="D137" s="215" t="s">
        <v>126</v>
      </c>
      <c r="E137" s="33"/>
      <c r="F137" s="216" t="s">
        <v>150</v>
      </c>
      <c r="G137" s="33"/>
      <c r="H137" s="33"/>
      <c r="I137" s="112"/>
      <c r="J137" s="33"/>
      <c r="K137" s="33"/>
      <c r="L137" s="36"/>
      <c r="M137" s="217"/>
      <c r="N137" s="218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126</v>
      </c>
      <c r="AU137" s="14" t="s">
        <v>117</v>
      </c>
    </row>
    <row r="138" spans="1:65" s="2" customFormat="1" ht="33" customHeight="1">
      <c r="A138" s="31"/>
      <c r="B138" s="32"/>
      <c r="C138" s="219" t="s">
        <v>117</v>
      </c>
      <c r="D138" s="219" t="s">
        <v>141</v>
      </c>
      <c r="E138" s="220" t="s">
        <v>701</v>
      </c>
      <c r="F138" s="221" t="s">
        <v>143</v>
      </c>
      <c r="G138" s="222" t="s">
        <v>124</v>
      </c>
      <c r="H138" s="223">
        <v>6</v>
      </c>
      <c r="I138" s="224"/>
      <c r="J138" s="225">
        <f>ROUND(I138*H138,2)</f>
        <v>0</v>
      </c>
      <c r="K138" s="226"/>
      <c r="L138" s="227"/>
      <c r="M138" s="228" t="s">
        <v>1</v>
      </c>
      <c r="N138" s="229" t="s">
        <v>41</v>
      </c>
      <c r="O138" s="68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155</v>
      </c>
      <c r="AT138" s="213" t="s">
        <v>141</v>
      </c>
      <c r="AU138" s="213" t="s">
        <v>117</v>
      </c>
      <c r="AY138" s="14" t="s">
        <v>118</v>
      </c>
      <c r="BE138" s="214">
        <f>IF(N138="základná",J138,0)</f>
        <v>0</v>
      </c>
      <c r="BF138" s="214">
        <f>IF(N138="znížená",J138,0)</f>
        <v>0</v>
      </c>
      <c r="BG138" s="214">
        <f>IF(N138="zákl. prenesená",J138,0)</f>
        <v>0</v>
      </c>
      <c r="BH138" s="214">
        <f>IF(N138="zníž. prenesená",J138,0)</f>
        <v>0</v>
      </c>
      <c r="BI138" s="214">
        <f>IF(N138="nulová",J138,0)</f>
        <v>0</v>
      </c>
      <c r="BJ138" s="14" t="s">
        <v>117</v>
      </c>
      <c r="BK138" s="214">
        <f>ROUND(I138*H138,2)</f>
        <v>0</v>
      </c>
      <c r="BL138" s="14" t="s">
        <v>131</v>
      </c>
      <c r="BM138" s="213" t="s">
        <v>131</v>
      </c>
    </row>
    <row r="139" spans="1:65" s="2" customFormat="1" ht="18">
      <c r="A139" s="31"/>
      <c r="B139" s="32"/>
      <c r="C139" s="33"/>
      <c r="D139" s="215" t="s">
        <v>126</v>
      </c>
      <c r="E139" s="33"/>
      <c r="F139" s="216" t="s">
        <v>702</v>
      </c>
      <c r="G139" s="33"/>
      <c r="H139" s="33"/>
      <c r="I139" s="112"/>
      <c r="J139" s="33"/>
      <c r="K139" s="33"/>
      <c r="L139" s="36"/>
      <c r="M139" s="217"/>
      <c r="N139" s="218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126</v>
      </c>
      <c r="AU139" s="14" t="s">
        <v>117</v>
      </c>
    </row>
    <row r="140" spans="1:65" s="2" customFormat="1" ht="21.75" customHeight="1">
      <c r="A140" s="31"/>
      <c r="B140" s="32"/>
      <c r="C140" s="201" t="s">
        <v>132</v>
      </c>
      <c r="D140" s="201" t="s">
        <v>121</v>
      </c>
      <c r="E140" s="202" t="s">
        <v>703</v>
      </c>
      <c r="F140" s="203" t="s">
        <v>134</v>
      </c>
      <c r="G140" s="204" t="s">
        <v>130</v>
      </c>
      <c r="H140" s="205">
        <v>6.2060000000000004</v>
      </c>
      <c r="I140" s="206"/>
      <c r="J140" s="207">
        <f t="shared" ref="J140:J158" si="2">ROUND(I140*H140,2)</f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ref="P140:P158" si="3">O140*H140</f>
        <v>0</v>
      </c>
      <c r="Q140" s="211">
        <v>0</v>
      </c>
      <c r="R140" s="211">
        <f t="shared" ref="R140:R158" si="4">Q140*H140</f>
        <v>0</v>
      </c>
      <c r="S140" s="211">
        <v>0</v>
      </c>
      <c r="T140" s="212">
        <f t="shared" ref="T140:T158" si="5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131</v>
      </c>
      <c r="AT140" s="213" t="s">
        <v>121</v>
      </c>
      <c r="AU140" s="213" t="s">
        <v>117</v>
      </c>
      <c r="AY140" s="14" t="s">
        <v>118</v>
      </c>
      <c r="BE140" s="214">
        <f t="shared" ref="BE140:BE158" si="6">IF(N140="základná",J140,0)</f>
        <v>0</v>
      </c>
      <c r="BF140" s="214">
        <f t="shared" ref="BF140:BF158" si="7">IF(N140="znížená",J140,0)</f>
        <v>0</v>
      </c>
      <c r="BG140" s="214">
        <f t="shared" ref="BG140:BG158" si="8">IF(N140="zákl. prenesená",J140,0)</f>
        <v>0</v>
      </c>
      <c r="BH140" s="214">
        <f t="shared" ref="BH140:BH158" si="9">IF(N140="zníž. prenesená",J140,0)</f>
        <v>0</v>
      </c>
      <c r="BI140" s="214">
        <f t="shared" ref="BI140:BI158" si="10">IF(N140="nulová",J140,0)</f>
        <v>0</v>
      </c>
      <c r="BJ140" s="14" t="s">
        <v>117</v>
      </c>
      <c r="BK140" s="214">
        <f t="shared" ref="BK140:BK158" si="11">ROUND(I140*H140,2)</f>
        <v>0</v>
      </c>
      <c r="BL140" s="14" t="s">
        <v>131</v>
      </c>
      <c r="BM140" s="213" t="s">
        <v>147</v>
      </c>
    </row>
    <row r="141" spans="1:65" s="2" customFormat="1" ht="16.5" customHeight="1">
      <c r="A141" s="31"/>
      <c r="B141" s="32"/>
      <c r="C141" s="219" t="s">
        <v>131</v>
      </c>
      <c r="D141" s="219" t="s">
        <v>141</v>
      </c>
      <c r="E141" s="220" t="s">
        <v>704</v>
      </c>
      <c r="F141" s="221" t="s">
        <v>705</v>
      </c>
      <c r="G141" s="222" t="s">
        <v>124</v>
      </c>
      <c r="H141" s="223">
        <v>1</v>
      </c>
      <c r="I141" s="224"/>
      <c r="J141" s="225">
        <f t="shared" si="2"/>
        <v>0</v>
      </c>
      <c r="K141" s="226"/>
      <c r="L141" s="227"/>
      <c r="M141" s="228" t="s">
        <v>1</v>
      </c>
      <c r="N141" s="229" t="s">
        <v>41</v>
      </c>
      <c r="O141" s="68"/>
      <c r="P141" s="211">
        <f t="shared" si="3"/>
        <v>0</v>
      </c>
      <c r="Q141" s="211">
        <v>0</v>
      </c>
      <c r="R141" s="211">
        <f t="shared" si="4"/>
        <v>0</v>
      </c>
      <c r="S141" s="211">
        <v>0</v>
      </c>
      <c r="T141" s="212">
        <f t="shared" si="5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155</v>
      </c>
      <c r="AT141" s="213" t="s">
        <v>141</v>
      </c>
      <c r="AU141" s="213" t="s">
        <v>117</v>
      </c>
      <c r="AY141" s="14" t="s">
        <v>118</v>
      </c>
      <c r="BE141" s="214">
        <f t="shared" si="6"/>
        <v>0</v>
      </c>
      <c r="BF141" s="214">
        <f t="shared" si="7"/>
        <v>0</v>
      </c>
      <c r="BG141" s="214">
        <f t="shared" si="8"/>
        <v>0</v>
      </c>
      <c r="BH141" s="214">
        <f t="shared" si="9"/>
        <v>0</v>
      </c>
      <c r="BI141" s="214">
        <f t="shared" si="10"/>
        <v>0</v>
      </c>
      <c r="BJ141" s="14" t="s">
        <v>117</v>
      </c>
      <c r="BK141" s="214">
        <f t="shared" si="11"/>
        <v>0</v>
      </c>
      <c r="BL141" s="14" t="s">
        <v>131</v>
      </c>
      <c r="BM141" s="213" t="s">
        <v>155</v>
      </c>
    </row>
    <row r="142" spans="1:65" s="2" customFormat="1" ht="16.5" customHeight="1">
      <c r="A142" s="31"/>
      <c r="B142" s="32"/>
      <c r="C142" s="219" t="s">
        <v>140</v>
      </c>
      <c r="D142" s="219" t="s">
        <v>141</v>
      </c>
      <c r="E142" s="220" t="s">
        <v>706</v>
      </c>
      <c r="F142" s="221" t="s">
        <v>707</v>
      </c>
      <c r="G142" s="222" t="s">
        <v>124</v>
      </c>
      <c r="H142" s="223">
        <v>1</v>
      </c>
      <c r="I142" s="224"/>
      <c r="J142" s="225">
        <f t="shared" si="2"/>
        <v>0</v>
      </c>
      <c r="K142" s="226"/>
      <c r="L142" s="227"/>
      <c r="M142" s="228" t="s">
        <v>1</v>
      </c>
      <c r="N142" s="229" t="s">
        <v>41</v>
      </c>
      <c r="O142" s="68"/>
      <c r="P142" s="211">
        <f t="shared" si="3"/>
        <v>0</v>
      </c>
      <c r="Q142" s="211">
        <v>0</v>
      </c>
      <c r="R142" s="211">
        <f t="shared" si="4"/>
        <v>0</v>
      </c>
      <c r="S142" s="211">
        <v>0</v>
      </c>
      <c r="T142" s="212">
        <f t="shared" si="5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155</v>
      </c>
      <c r="AT142" s="213" t="s">
        <v>141</v>
      </c>
      <c r="AU142" s="213" t="s">
        <v>117</v>
      </c>
      <c r="AY142" s="14" t="s">
        <v>118</v>
      </c>
      <c r="BE142" s="214">
        <f t="shared" si="6"/>
        <v>0</v>
      </c>
      <c r="BF142" s="214">
        <f t="shared" si="7"/>
        <v>0</v>
      </c>
      <c r="BG142" s="214">
        <f t="shared" si="8"/>
        <v>0</v>
      </c>
      <c r="BH142" s="214">
        <f t="shared" si="9"/>
        <v>0</v>
      </c>
      <c r="BI142" s="214">
        <f t="shared" si="10"/>
        <v>0</v>
      </c>
      <c r="BJ142" s="14" t="s">
        <v>117</v>
      </c>
      <c r="BK142" s="214">
        <f t="shared" si="11"/>
        <v>0</v>
      </c>
      <c r="BL142" s="14" t="s">
        <v>131</v>
      </c>
      <c r="BM142" s="213" t="s">
        <v>163</v>
      </c>
    </row>
    <row r="143" spans="1:65" s="2" customFormat="1" ht="16.5" customHeight="1">
      <c r="A143" s="31"/>
      <c r="B143" s="32"/>
      <c r="C143" s="219" t="s">
        <v>147</v>
      </c>
      <c r="D143" s="219" t="s">
        <v>141</v>
      </c>
      <c r="E143" s="220" t="s">
        <v>708</v>
      </c>
      <c r="F143" s="221" t="s">
        <v>161</v>
      </c>
      <c r="G143" s="222" t="s">
        <v>124</v>
      </c>
      <c r="H143" s="223">
        <v>4</v>
      </c>
      <c r="I143" s="224"/>
      <c r="J143" s="225">
        <f t="shared" si="2"/>
        <v>0</v>
      </c>
      <c r="K143" s="226"/>
      <c r="L143" s="227"/>
      <c r="M143" s="228" t="s">
        <v>1</v>
      </c>
      <c r="N143" s="229" t="s">
        <v>41</v>
      </c>
      <c r="O143" s="68"/>
      <c r="P143" s="211">
        <f t="shared" si="3"/>
        <v>0</v>
      </c>
      <c r="Q143" s="211">
        <v>0</v>
      </c>
      <c r="R143" s="211">
        <f t="shared" si="4"/>
        <v>0</v>
      </c>
      <c r="S143" s="211">
        <v>0</v>
      </c>
      <c r="T143" s="212">
        <f t="shared" si="5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155</v>
      </c>
      <c r="AT143" s="213" t="s">
        <v>141</v>
      </c>
      <c r="AU143" s="213" t="s">
        <v>117</v>
      </c>
      <c r="AY143" s="14" t="s">
        <v>118</v>
      </c>
      <c r="BE143" s="214">
        <f t="shared" si="6"/>
        <v>0</v>
      </c>
      <c r="BF143" s="214">
        <f t="shared" si="7"/>
        <v>0</v>
      </c>
      <c r="BG143" s="214">
        <f t="shared" si="8"/>
        <v>0</v>
      </c>
      <c r="BH143" s="214">
        <f t="shared" si="9"/>
        <v>0</v>
      </c>
      <c r="BI143" s="214">
        <f t="shared" si="10"/>
        <v>0</v>
      </c>
      <c r="BJ143" s="14" t="s">
        <v>117</v>
      </c>
      <c r="BK143" s="214">
        <f t="shared" si="11"/>
        <v>0</v>
      </c>
      <c r="BL143" s="14" t="s">
        <v>131</v>
      </c>
      <c r="BM143" s="213" t="s">
        <v>135</v>
      </c>
    </row>
    <row r="144" spans="1:65" s="2" customFormat="1" ht="16.5" customHeight="1">
      <c r="A144" s="31"/>
      <c r="B144" s="32"/>
      <c r="C144" s="219" t="s">
        <v>151</v>
      </c>
      <c r="D144" s="219" t="s">
        <v>141</v>
      </c>
      <c r="E144" s="220" t="s">
        <v>709</v>
      </c>
      <c r="F144" s="221" t="s">
        <v>169</v>
      </c>
      <c r="G144" s="222" t="s">
        <v>124</v>
      </c>
      <c r="H144" s="223">
        <v>4</v>
      </c>
      <c r="I144" s="224"/>
      <c r="J144" s="225">
        <f t="shared" si="2"/>
        <v>0</v>
      </c>
      <c r="K144" s="226"/>
      <c r="L144" s="227"/>
      <c r="M144" s="228" t="s">
        <v>1</v>
      </c>
      <c r="N144" s="229" t="s">
        <v>41</v>
      </c>
      <c r="O144" s="68"/>
      <c r="P144" s="211">
        <f t="shared" si="3"/>
        <v>0</v>
      </c>
      <c r="Q144" s="211">
        <v>0</v>
      </c>
      <c r="R144" s="211">
        <f t="shared" si="4"/>
        <v>0</v>
      </c>
      <c r="S144" s="211">
        <v>0</v>
      </c>
      <c r="T144" s="212">
        <f t="shared" si="5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155</v>
      </c>
      <c r="AT144" s="213" t="s">
        <v>141</v>
      </c>
      <c r="AU144" s="213" t="s">
        <v>117</v>
      </c>
      <c r="AY144" s="14" t="s">
        <v>118</v>
      </c>
      <c r="BE144" s="214">
        <f t="shared" si="6"/>
        <v>0</v>
      </c>
      <c r="BF144" s="214">
        <f t="shared" si="7"/>
        <v>0</v>
      </c>
      <c r="BG144" s="214">
        <f t="shared" si="8"/>
        <v>0</v>
      </c>
      <c r="BH144" s="214">
        <f t="shared" si="9"/>
        <v>0</v>
      </c>
      <c r="BI144" s="214">
        <f t="shared" si="10"/>
        <v>0</v>
      </c>
      <c r="BJ144" s="14" t="s">
        <v>117</v>
      </c>
      <c r="BK144" s="214">
        <f t="shared" si="11"/>
        <v>0</v>
      </c>
      <c r="BL144" s="14" t="s">
        <v>131</v>
      </c>
      <c r="BM144" s="213" t="s">
        <v>162</v>
      </c>
    </row>
    <row r="145" spans="1:65" s="2" customFormat="1" ht="16.5" customHeight="1">
      <c r="A145" s="31"/>
      <c r="B145" s="32"/>
      <c r="C145" s="219" t="s">
        <v>155</v>
      </c>
      <c r="D145" s="219" t="s">
        <v>141</v>
      </c>
      <c r="E145" s="220" t="s">
        <v>710</v>
      </c>
      <c r="F145" s="221" t="s">
        <v>175</v>
      </c>
      <c r="G145" s="222" t="s">
        <v>124</v>
      </c>
      <c r="H145" s="223">
        <v>5</v>
      </c>
      <c r="I145" s="224"/>
      <c r="J145" s="225">
        <f t="shared" si="2"/>
        <v>0</v>
      </c>
      <c r="K145" s="226"/>
      <c r="L145" s="227"/>
      <c r="M145" s="228" t="s">
        <v>1</v>
      </c>
      <c r="N145" s="229" t="s">
        <v>41</v>
      </c>
      <c r="O145" s="68"/>
      <c r="P145" s="211">
        <f t="shared" si="3"/>
        <v>0</v>
      </c>
      <c r="Q145" s="211">
        <v>0</v>
      </c>
      <c r="R145" s="211">
        <f t="shared" si="4"/>
        <v>0</v>
      </c>
      <c r="S145" s="211">
        <v>0</v>
      </c>
      <c r="T145" s="212">
        <f t="shared" si="5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155</v>
      </c>
      <c r="AT145" s="213" t="s">
        <v>141</v>
      </c>
      <c r="AU145" s="213" t="s">
        <v>117</v>
      </c>
      <c r="AY145" s="14" t="s">
        <v>118</v>
      </c>
      <c r="BE145" s="214">
        <f t="shared" si="6"/>
        <v>0</v>
      </c>
      <c r="BF145" s="214">
        <f t="shared" si="7"/>
        <v>0</v>
      </c>
      <c r="BG145" s="214">
        <f t="shared" si="8"/>
        <v>0</v>
      </c>
      <c r="BH145" s="214">
        <f t="shared" si="9"/>
        <v>0</v>
      </c>
      <c r="BI145" s="214">
        <f t="shared" si="10"/>
        <v>0</v>
      </c>
      <c r="BJ145" s="14" t="s">
        <v>117</v>
      </c>
      <c r="BK145" s="214">
        <f t="shared" si="11"/>
        <v>0</v>
      </c>
      <c r="BL145" s="14" t="s">
        <v>131</v>
      </c>
      <c r="BM145" s="213" t="s">
        <v>125</v>
      </c>
    </row>
    <row r="146" spans="1:65" s="2" customFormat="1" ht="16.5" customHeight="1">
      <c r="A146" s="31"/>
      <c r="B146" s="32"/>
      <c r="C146" s="219" t="s">
        <v>159</v>
      </c>
      <c r="D146" s="219" t="s">
        <v>141</v>
      </c>
      <c r="E146" s="220" t="s">
        <v>711</v>
      </c>
      <c r="F146" s="221" t="s">
        <v>182</v>
      </c>
      <c r="G146" s="222" t="s">
        <v>124</v>
      </c>
      <c r="H146" s="223">
        <v>2</v>
      </c>
      <c r="I146" s="224"/>
      <c r="J146" s="225">
        <f t="shared" si="2"/>
        <v>0</v>
      </c>
      <c r="K146" s="226"/>
      <c r="L146" s="227"/>
      <c r="M146" s="228" t="s">
        <v>1</v>
      </c>
      <c r="N146" s="229" t="s">
        <v>41</v>
      </c>
      <c r="O146" s="68"/>
      <c r="P146" s="211">
        <f t="shared" si="3"/>
        <v>0</v>
      </c>
      <c r="Q146" s="211">
        <v>0</v>
      </c>
      <c r="R146" s="211">
        <f t="shared" si="4"/>
        <v>0</v>
      </c>
      <c r="S146" s="211">
        <v>0</v>
      </c>
      <c r="T146" s="212">
        <f t="shared" si="5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155</v>
      </c>
      <c r="AT146" s="213" t="s">
        <v>141</v>
      </c>
      <c r="AU146" s="213" t="s">
        <v>117</v>
      </c>
      <c r="AY146" s="14" t="s">
        <v>118</v>
      </c>
      <c r="BE146" s="214">
        <f t="shared" si="6"/>
        <v>0</v>
      </c>
      <c r="BF146" s="214">
        <f t="shared" si="7"/>
        <v>0</v>
      </c>
      <c r="BG146" s="214">
        <f t="shared" si="8"/>
        <v>0</v>
      </c>
      <c r="BH146" s="214">
        <f t="shared" si="9"/>
        <v>0</v>
      </c>
      <c r="BI146" s="214">
        <f t="shared" si="10"/>
        <v>0</v>
      </c>
      <c r="BJ146" s="14" t="s">
        <v>117</v>
      </c>
      <c r="BK146" s="214">
        <f t="shared" si="11"/>
        <v>0</v>
      </c>
      <c r="BL146" s="14" t="s">
        <v>131</v>
      </c>
      <c r="BM146" s="213" t="s">
        <v>176</v>
      </c>
    </row>
    <row r="147" spans="1:65" s="2" customFormat="1" ht="16.5" customHeight="1">
      <c r="A147" s="31"/>
      <c r="B147" s="32"/>
      <c r="C147" s="219" t="s">
        <v>163</v>
      </c>
      <c r="D147" s="219" t="s">
        <v>141</v>
      </c>
      <c r="E147" s="220" t="s">
        <v>712</v>
      </c>
      <c r="F147" s="221" t="s">
        <v>713</v>
      </c>
      <c r="G147" s="222" t="s">
        <v>124</v>
      </c>
      <c r="H147" s="223">
        <v>1</v>
      </c>
      <c r="I147" s="224"/>
      <c r="J147" s="225">
        <f t="shared" si="2"/>
        <v>0</v>
      </c>
      <c r="K147" s="226"/>
      <c r="L147" s="227"/>
      <c r="M147" s="228" t="s">
        <v>1</v>
      </c>
      <c r="N147" s="229" t="s">
        <v>41</v>
      </c>
      <c r="O147" s="68"/>
      <c r="P147" s="211">
        <f t="shared" si="3"/>
        <v>0</v>
      </c>
      <c r="Q147" s="211">
        <v>0</v>
      </c>
      <c r="R147" s="211">
        <f t="shared" si="4"/>
        <v>0</v>
      </c>
      <c r="S147" s="211">
        <v>0</v>
      </c>
      <c r="T147" s="212">
        <f t="shared" si="5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155</v>
      </c>
      <c r="AT147" s="213" t="s">
        <v>141</v>
      </c>
      <c r="AU147" s="213" t="s">
        <v>117</v>
      </c>
      <c r="AY147" s="14" t="s">
        <v>118</v>
      </c>
      <c r="BE147" s="214">
        <f t="shared" si="6"/>
        <v>0</v>
      </c>
      <c r="BF147" s="214">
        <f t="shared" si="7"/>
        <v>0</v>
      </c>
      <c r="BG147" s="214">
        <f t="shared" si="8"/>
        <v>0</v>
      </c>
      <c r="BH147" s="214">
        <f t="shared" si="9"/>
        <v>0</v>
      </c>
      <c r="BI147" s="214">
        <f t="shared" si="10"/>
        <v>0</v>
      </c>
      <c r="BJ147" s="14" t="s">
        <v>117</v>
      </c>
      <c r="BK147" s="214">
        <f t="shared" si="11"/>
        <v>0</v>
      </c>
      <c r="BL147" s="14" t="s">
        <v>131</v>
      </c>
      <c r="BM147" s="213" t="s">
        <v>7</v>
      </c>
    </row>
    <row r="148" spans="1:65" s="2" customFormat="1" ht="21.75" customHeight="1">
      <c r="A148" s="31"/>
      <c r="B148" s="32"/>
      <c r="C148" s="201" t="s">
        <v>167</v>
      </c>
      <c r="D148" s="201" t="s">
        <v>121</v>
      </c>
      <c r="E148" s="202" t="s">
        <v>714</v>
      </c>
      <c r="F148" s="203" t="s">
        <v>129</v>
      </c>
      <c r="G148" s="204" t="s">
        <v>130</v>
      </c>
      <c r="H148" s="205">
        <v>22.047999999999998</v>
      </c>
      <c r="I148" s="206"/>
      <c r="J148" s="207">
        <f t="shared" si="2"/>
        <v>0</v>
      </c>
      <c r="K148" s="208"/>
      <c r="L148" s="36"/>
      <c r="M148" s="209" t="s">
        <v>1</v>
      </c>
      <c r="N148" s="210" t="s">
        <v>41</v>
      </c>
      <c r="O148" s="68"/>
      <c r="P148" s="211">
        <f t="shared" si="3"/>
        <v>0</v>
      </c>
      <c r="Q148" s="211">
        <v>0</v>
      </c>
      <c r="R148" s="211">
        <f t="shared" si="4"/>
        <v>0</v>
      </c>
      <c r="S148" s="211">
        <v>0</v>
      </c>
      <c r="T148" s="212">
        <f t="shared" si="5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131</v>
      </c>
      <c r="AT148" s="213" t="s">
        <v>121</v>
      </c>
      <c r="AU148" s="213" t="s">
        <v>117</v>
      </c>
      <c r="AY148" s="14" t="s">
        <v>118</v>
      </c>
      <c r="BE148" s="214">
        <f t="shared" si="6"/>
        <v>0</v>
      </c>
      <c r="BF148" s="214">
        <f t="shared" si="7"/>
        <v>0</v>
      </c>
      <c r="BG148" s="214">
        <f t="shared" si="8"/>
        <v>0</v>
      </c>
      <c r="BH148" s="214">
        <f t="shared" si="9"/>
        <v>0</v>
      </c>
      <c r="BI148" s="214">
        <f t="shared" si="10"/>
        <v>0</v>
      </c>
      <c r="BJ148" s="14" t="s">
        <v>117</v>
      </c>
      <c r="BK148" s="214">
        <f t="shared" si="11"/>
        <v>0</v>
      </c>
      <c r="BL148" s="14" t="s">
        <v>131</v>
      </c>
      <c r="BM148" s="213" t="s">
        <v>158</v>
      </c>
    </row>
    <row r="149" spans="1:65" s="2" customFormat="1" ht="21.75" customHeight="1">
      <c r="A149" s="31"/>
      <c r="B149" s="32"/>
      <c r="C149" s="201" t="s">
        <v>135</v>
      </c>
      <c r="D149" s="201" t="s">
        <v>121</v>
      </c>
      <c r="E149" s="202" t="s">
        <v>715</v>
      </c>
      <c r="F149" s="203" t="s">
        <v>716</v>
      </c>
      <c r="G149" s="204" t="s">
        <v>130</v>
      </c>
      <c r="H149" s="205">
        <v>6.8250000000000002</v>
      </c>
      <c r="I149" s="206"/>
      <c r="J149" s="207">
        <f t="shared" si="2"/>
        <v>0</v>
      </c>
      <c r="K149" s="208"/>
      <c r="L149" s="36"/>
      <c r="M149" s="209" t="s">
        <v>1</v>
      </c>
      <c r="N149" s="210" t="s">
        <v>41</v>
      </c>
      <c r="O149" s="68"/>
      <c r="P149" s="211">
        <f t="shared" si="3"/>
        <v>0</v>
      </c>
      <c r="Q149" s="211">
        <v>0</v>
      </c>
      <c r="R149" s="211">
        <f t="shared" si="4"/>
        <v>0</v>
      </c>
      <c r="S149" s="211">
        <v>0</v>
      </c>
      <c r="T149" s="212">
        <f t="shared" si="5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131</v>
      </c>
      <c r="AT149" s="213" t="s">
        <v>121</v>
      </c>
      <c r="AU149" s="213" t="s">
        <v>117</v>
      </c>
      <c r="AY149" s="14" t="s">
        <v>118</v>
      </c>
      <c r="BE149" s="214">
        <f t="shared" si="6"/>
        <v>0</v>
      </c>
      <c r="BF149" s="214">
        <f t="shared" si="7"/>
        <v>0</v>
      </c>
      <c r="BG149" s="214">
        <f t="shared" si="8"/>
        <v>0</v>
      </c>
      <c r="BH149" s="214">
        <f t="shared" si="9"/>
        <v>0</v>
      </c>
      <c r="BI149" s="214">
        <f t="shared" si="10"/>
        <v>0</v>
      </c>
      <c r="BJ149" s="14" t="s">
        <v>117</v>
      </c>
      <c r="BK149" s="214">
        <f t="shared" si="11"/>
        <v>0</v>
      </c>
      <c r="BL149" s="14" t="s">
        <v>131</v>
      </c>
      <c r="BM149" s="213" t="s">
        <v>166</v>
      </c>
    </row>
    <row r="150" spans="1:65" s="2" customFormat="1" ht="21.75" customHeight="1">
      <c r="A150" s="31"/>
      <c r="B150" s="32"/>
      <c r="C150" s="201" t="s">
        <v>173</v>
      </c>
      <c r="D150" s="201" t="s">
        <v>121</v>
      </c>
      <c r="E150" s="202" t="s">
        <v>717</v>
      </c>
      <c r="F150" s="203" t="s">
        <v>269</v>
      </c>
      <c r="G150" s="204" t="s">
        <v>130</v>
      </c>
      <c r="H150" s="205">
        <v>7.95</v>
      </c>
      <c r="I150" s="206"/>
      <c r="J150" s="207">
        <f t="shared" si="2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3"/>
        <v>0</v>
      </c>
      <c r="Q150" s="211">
        <v>0</v>
      </c>
      <c r="R150" s="211">
        <f t="shared" si="4"/>
        <v>0</v>
      </c>
      <c r="S150" s="211">
        <v>0</v>
      </c>
      <c r="T150" s="212">
        <f t="shared" si="5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131</v>
      </c>
      <c r="AT150" s="213" t="s">
        <v>121</v>
      </c>
      <c r="AU150" s="213" t="s">
        <v>117</v>
      </c>
      <c r="AY150" s="14" t="s">
        <v>118</v>
      </c>
      <c r="BE150" s="214">
        <f t="shared" si="6"/>
        <v>0</v>
      </c>
      <c r="BF150" s="214">
        <f t="shared" si="7"/>
        <v>0</v>
      </c>
      <c r="BG150" s="214">
        <f t="shared" si="8"/>
        <v>0</v>
      </c>
      <c r="BH150" s="214">
        <f t="shared" si="9"/>
        <v>0</v>
      </c>
      <c r="BI150" s="214">
        <f t="shared" si="10"/>
        <v>0</v>
      </c>
      <c r="BJ150" s="14" t="s">
        <v>117</v>
      </c>
      <c r="BK150" s="214">
        <f t="shared" si="11"/>
        <v>0</v>
      </c>
      <c r="BL150" s="14" t="s">
        <v>131</v>
      </c>
      <c r="BM150" s="213" t="s">
        <v>172</v>
      </c>
    </row>
    <row r="151" spans="1:65" s="2" customFormat="1" ht="21.75" customHeight="1">
      <c r="A151" s="31"/>
      <c r="B151" s="32"/>
      <c r="C151" s="201" t="s">
        <v>162</v>
      </c>
      <c r="D151" s="201" t="s">
        <v>121</v>
      </c>
      <c r="E151" s="202" t="s">
        <v>718</v>
      </c>
      <c r="F151" s="203" t="s">
        <v>157</v>
      </c>
      <c r="G151" s="204" t="s">
        <v>124</v>
      </c>
      <c r="H151" s="205">
        <v>5</v>
      </c>
      <c r="I151" s="206"/>
      <c r="J151" s="207">
        <f t="shared" si="2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3"/>
        <v>0</v>
      </c>
      <c r="Q151" s="211">
        <v>0</v>
      </c>
      <c r="R151" s="211">
        <f t="shared" si="4"/>
        <v>0</v>
      </c>
      <c r="S151" s="211">
        <v>0</v>
      </c>
      <c r="T151" s="212">
        <f t="shared" si="5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131</v>
      </c>
      <c r="AT151" s="213" t="s">
        <v>121</v>
      </c>
      <c r="AU151" s="213" t="s">
        <v>117</v>
      </c>
      <c r="AY151" s="14" t="s">
        <v>118</v>
      </c>
      <c r="BE151" s="214">
        <f t="shared" si="6"/>
        <v>0</v>
      </c>
      <c r="BF151" s="214">
        <f t="shared" si="7"/>
        <v>0</v>
      </c>
      <c r="BG151" s="214">
        <f t="shared" si="8"/>
        <v>0</v>
      </c>
      <c r="BH151" s="214">
        <f t="shared" si="9"/>
        <v>0</v>
      </c>
      <c r="BI151" s="214">
        <f t="shared" si="10"/>
        <v>0</v>
      </c>
      <c r="BJ151" s="14" t="s">
        <v>117</v>
      </c>
      <c r="BK151" s="214">
        <f t="shared" si="11"/>
        <v>0</v>
      </c>
      <c r="BL151" s="14" t="s">
        <v>131</v>
      </c>
      <c r="BM151" s="213" t="s">
        <v>179</v>
      </c>
    </row>
    <row r="152" spans="1:65" s="2" customFormat="1" ht="21.75" customHeight="1">
      <c r="A152" s="31"/>
      <c r="B152" s="32"/>
      <c r="C152" s="201" t="s">
        <v>180</v>
      </c>
      <c r="D152" s="201" t="s">
        <v>121</v>
      </c>
      <c r="E152" s="202" t="s">
        <v>719</v>
      </c>
      <c r="F152" s="203" t="s">
        <v>165</v>
      </c>
      <c r="G152" s="204" t="s">
        <v>124</v>
      </c>
      <c r="H152" s="205">
        <v>2</v>
      </c>
      <c r="I152" s="206"/>
      <c r="J152" s="207">
        <f t="shared" si="2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3"/>
        <v>0</v>
      </c>
      <c r="Q152" s="211">
        <v>0</v>
      </c>
      <c r="R152" s="211">
        <f t="shared" si="4"/>
        <v>0</v>
      </c>
      <c r="S152" s="211">
        <v>0</v>
      </c>
      <c r="T152" s="212">
        <f t="shared" si="5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131</v>
      </c>
      <c r="AT152" s="213" t="s">
        <v>121</v>
      </c>
      <c r="AU152" s="213" t="s">
        <v>117</v>
      </c>
      <c r="AY152" s="14" t="s">
        <v>118</v>
      </c>
      <c r="BE152" s="214">
        <f t="shared" si="6"/>
        <v>0</v>
      </c>
      <c r="BF152" s="214">
        <f t="shared" si="7"/>
        <v>0</v>
      </c>
      <c r="BG152" s="214">
        <f t="shared" si="8"/>
        <v>0</v>
      </c>
      <c r="BH152" s="214">
        <f t="shared" si="9"/>
        <v>0</v>
      </c>
      <c r="BI152" s="214">
        <f t="shared" si="10"/>
        <v>0</v>
      </c>
      <c r="BJ152" s="14" t="s">
        <v>117</v>
      </c>
      <c r="BK152" s="214">
        <f t="shared" si="11"/>
        <v>0</v>
      </c>
      <c r="BL152" s="14" t="s">
        <v>131</v>
      </c>
      <c r="BM152" s="213" t="s">
        <v>185</v>
      </c>
    </row>
    <row r="153" spans="1:65" s="2" customFormat="1" ht="16.5" customHeight="1">
      <c r="A153" s="31"/>
      <c r="B153" s="32"/>
      <c r="C153" s="201" t="s">
        <v>125</v>
      </c>
      <c r="D153" s="201" t="s">
        <v>121</v>
      </c>
      <c r="E153" s="202" t="s">
        <v>720</v>
      </c>
      <c r="F153" s="203" t="s">
        <v>276</v>
      </c>
      <c r="G153" s="204" t="s">
        <v>124</v>
      </c>
      <c r="H153" s="205">
        <v>7</v>
      </c>
      <c r="I153" s="206"/>
      <c r="J153" s="207">
        <f t="shared" si="2"/>
        <v>0</v>
      </c>
      <c r="K153" s="208"/>
      <c r="L153" s="36"/>
      <c r="M153" s="209" t="s">
        <v>1</v>
      </c>
      <c r="N153" s="210" t="s">
        <v>41</v>
      </c>
      <c r="O153" s="68"/>
      <c r="P153" s="211">
        <f t="shared" si="3"/>
        <v>0</v>
      </c>
      <c r="Q153" s="211">
        <v>0</v>
      </c>
      <c r="R153" s="211">
        <f t="shared" si="4"/>
        <v>0</v>
      </c>
      <c r="S153" s="211">
        <v>0</v>
      </c>
      <c r="T153" s="212">
        <f t="shared" si="5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131</v>
      </c>
      <c r="AT153" s="213" t="s">
        <v>121</v>
      </c>
      <c r="AU153" s="213" t="s">
        <v>117</v>
      </c>
      <c r="AY153" s="14" t="s">
        <v>118</v>
      </c>
      <c r="BE153" s="214">
        <f t="shared" si="6"/>
        <v>0</v>
      </c>
      <c r="BF153" s="214">
        <f t="shared" si="7"/>
        <v>0</v>
      </c>
      <c r="BG153" s="214">
        <f t="shared" si="8"/>
        <v>0</v>
      </c>
      <c r="BH153" s="214">
        <f t="shared" si="9"/>
        <v>0</v>
      </c>
      <c r="BI153" s="214">
        <f t="shared" si="10"/>
        <v>0</v>
      </c>
      <c r="BJ153" s="14" t="s">
        <v>117</v>
      </c>
      <c r="BK153" s="214">
        <f t="shared" si="11"/>
        <v>0</v>
      </c>
      <c r="BL153" s="14" t="s">
        <v>131</v>
      </c>
      <c r="BM153" s="213" t="s">
        <v>144</v>
      </c>
    </row>
    <row r="154" spans="1:65" s="2" customFormat="1" ht="16.5" customHeight="1">
      <c r="A154" s="31"/>
      <c r="B154" s="32"/>
      <c r="C154" s="201" t="s">
        <v>186</v>
      </c>
      <c r="D154" s="201" t="s">
        <v>121</v>
      </c>
      <c r="E154" s="202" t="s">
        <v>721</v>
      </c>
      <c r="F154" s="203" t="s">
        <v>277</v>
      </c>
      <c r="G154" s="204" t="s">
        <v>124</v>
      </c>
      <c r="H154" s="205">
        <v>2</v>
      </c>
      <c r="I154" s="206"/>
      <c r="J154" s="207">
        <f t="shared" si="2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3"/>
        <v>0</v>
      </c>
      <c r="Q154" s="211">
        <v>0</v>
      </c>
      <c r="R154" s="211">
        <f t="shared" si="4"/>
        <v>0</v>
      </c>
      <c r="S154" s="211">
        <v>0</v>
      </c>
      <c r="T154" s="212">
        <f t="shared" si="5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131</v>
      </c>
      <c r="AT154" s="213" t="s">
        <v>121</v>
      </c>
      <c r="AU154" s="213" t="s">
        <v>117</v>
      </c>
      <c r="AY154" s="14" t="s">
        <v>118</v>
      </c>
      <c r="BE154" s="214">
        <f t="shared" si="6"/>
        <v>0</v>
      </c>
      <c r="BF154" s="214">
        <f t="shared" si="7"/>
        <v>0</v>
      </c>
      <c r="BG154" s="214">
        <f t="shared" si="8"/>
        <v>0</v>
      </c>
      <c r="BH154" s="214">
        <f t="shared" si="9"/>
        <v>0</v>
      </c>
      <c r="BI154" s="214">
        <f t="shared" si="10"/>
        <v>0</v>
      </c>
      <c r="BJ154" s="14" t="s">
        <v>117</v>
      </c>
      <c r="BK154" s="214">
        <f t="shared" si="11"/>
        <v>0</v>
      </c>
      <c r="BL154" s="14" t="s">
        <v>131</v>
      </c>
      <c r="BM154" s="213" t="s">
        <v>205</v>
      </c>
    </row>
    <row r="155" spans="1:65" s="2" customFormat="1" ht="16.5" customHeight="1">
      <c r="A155" s="31"/>
      <c r="B155" s="32"/>
      <c r="C155" s="201" t="s">
        <v>176</v>
      </c>
      <c r="D155" s="201" t="s">
        <v>121</v>
      </c>
      <c r="E155" s="202" t="s">
        <v>722</v>
      </c>
      <c r="F155" s="203" t="s">
        <v>723</v>
      </c>
      <c r="G155" s="204" t="s">
        <v>124</v>
      </c>
      <c r="H155" s="205">
        <v>2</v>
      </c>
      <c r="I155" s="206"/>
      <c r="J155" s="207">
        <f t="shared" si="2"/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si="3"/>
        <v>0</v>
      </c>
      <c r="Q155" s="211">
        <v>0</v>
      </c>
      <c r="R155" s="211">
        <f t="shared" si="4"/>
        <v>0</v>
      </c>
      <c r="S155" s="211">
        <v>0</v>
      </c>
      <c r="T155" s="212">
        <f t="shared" si="5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131</v>
      </c>
      <c r="AT155" s="213" t="s">
        <v>121</v>
      </c>
      <c r="AU155" s="213" t="s">
        <v>117</v>
      </c>
      <c r="AY155" s="14" t="s">
        <v>118</v>
      </c>
      <c r="BE155" s="214">
        <f t="shared" si="6"/>
        <v>0</v>
      </c>
      <c r="BF155" s="214">
        <f t="shared" si="7"/>
        <v>0</v>
      </c>
      <c r="BG155" s="214">
        <f t="shared" si="8"/>
        <v>0</v>
      </c>
      <c r="BH155" s="214">
        <f t="shared" si="9"/>
        <v>0</v>
      </c>
      <c r="BI155" s="214">
        <f t="shared" si="10"/>
        <v>0</v>
      </c>
      <c r="BJ155" s="14" t="s">
        <v>117</v>
      </c>
      <c r="BK155" s="214">
        <f t="shared" si="11"/>
        <v>0</v>
      </c>
      <c r="BL155" s="14" t="s">
        <v>131</v>
      </c>
      <c r="BM155" s="213" t="s">
        <v>200</v>
      </c>
    </row>
    <row r="156" spans="1:65" s="2" customFormat="1" ht="21.75" customHeight="1">
      <c r="A156" s="31"/>
      <c r="B156" s="32"/>
      <c r="C156" s="201" t="s">
        <v>193</v>
      </c>
      <c r="D156" s="201" t="s">
        <v>121</v>
      </c>
      <c r="E156" s="202" t="s">
        <v>724</v>
      </c>
      <c r="F156" s="203" t="s">
        <v>725</v>
      </c>
      <c r="G156" s="204" t="s">
        <v>124</v>
      </c>
      <c r="H156" s="205">
        <v>3</v>
      </c>
      <c r="I156" s="206"/>
      <c r="J156" s="207">
        <f t="shared" si="2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3"/>
        <v>0</v>
      </c>
      <c r="Q156" s="211">
        <v>0</v>
      </c>
      <c r="R156" s="211">
        <f t="shared" si="4"/>
        <v>0</v>
      </c>
      <c r="S156" s="211">
        <v>0</v>
      </c>
      <c r="T156" s="212">
        <f t="shared" si="5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131</v>
      </c>
      <c r="AT156" s="213" t="s">
        <v>121</v>
      </c>
      <c r="AU156" s="213" t="s">
        <v>117</v>
      </c>
      <c r="AY156" s="14" t="s">
        <v>118</v>
      </c>
      <c r="BE156" s="214">
        <f t="shared" si="6"/>
        <v>0</v>
      </c>
      <c r="BF156" s="214">
        <f t="shared" si="7"/>
        <v>0</v>
      </c>
      <c r="BG156" s="214">
        <f t="shared" si="8"/>
        <v>0</v>
      </c>
      <c r="BH156" s="214">
        <f t="shared" si="9"/>
        <v>0</v>
      </c>
      <c r="BI156" s="214">
        <f t="shared" si="10"/>
        <v>0</v>
      </c>
      <c r="BJ156" s="14" t="s">
        <v>117</v>
      </c>
      <c r="BK156" s="214">
        <f t="shared" si="11"/>
        <v>0</v>
      </c>
      <c r="BL156" s="14" t="s">
        <v>131</v>
      </c>
      <c r="BM156" s="213" t="s">
        <v>189</v>
      </c>
    </row>
    <row r="157" spans="1:65" s="2" customFormat="1" ht="21.75" customHeight="1">
      <c r="A157" s="31"/>
      <c r="B157" s="32"/>
      <c r="C157" s="201" t="s">
        <v>7</v>
      </c>
      <c r="D157" s="201" t="s">
        <v>121</v>
      </c>
      <c r="E157" s="202" t="s">
        <v>726</v>
      </c>
      <c r="F157" s="203" t="s">
        <v>727</v>
      </c>
      <c r="G157" s="204" t="s">
        <v>124</v>
      </c>
      <c r="H157" s="205">
        <v>1</v>
      </c>
      <c r="I157" s="206"/>
      <c r="J157" s="207">
        <f t="shared" si="2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3"/>
        <v>0</v>
      </c>
      <c r="Q157" s="211">
        <v>0</v>
      </c>
      <c r="R157" s="211">
        <f t="shared" si="4"/>
        <v>0</v>
      </c>
      <c r="S157" s="211">
        <v>0</v>
      </c>
      <c r="T157" s="212">
        <f t="shared" si="5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131</v>
      </c>
      <c r="AT157" s="213" t="s">
        <v>121</v>
      </c>
      <c r="AU157" s="213" t="s">
        <v>117</v>
      </c>
      <c r="AY157" s="14" t="s">
        <v>118</v>
      </c>
      <c r="BE157" s="214">
        <f t="shared" si="6"/>
        <v>0</v>
      </c>
      <c r="BF157" s="214">
        <f t="shared" si="7"/>
        <v>0</v>
      </c>
      <c r="BG157" s="214">
        <f t="shared" si="8"/>
        <v>0</v>
      </c>
      <c r="BH157" s="214">
        <f t="shared" si="9"/>
        <v>0</v>
      </c>
      <c r="BI157" s="214">
        <f t="shared" si="10"/>
        <v>0</v>
      </c>
      <c r="BJ157" s="14" t="s">
        <v>117</v>
      </c>
      <c r="BK157" s="214">
        <f t="shared" si="11"/>
        <v>0</v>
      </c>
      <c r="BL157" s="14" t="s">
        <v>131</v>
      </c>
      <c r="BM157" s="213" t="s">
        <v>196</v>
      </c>
    </row>
    <row r="158" spans="1:65" s="2" customFormat="1" ht="21.75" customHeight="1">
      <c r="A158" s="31"/>
      <c r="B158" s="32"/>
      <c r="C158" s="201" t="s">
        <v>202</v>
      </c>
      <c r="D158" s="201" t="s">
        <v>121</v>
      </c>
      <c r="E158" s="202" t="s">
        <v>728</v>
      </c>
      <c r="F158" s="203" t="s">
        <v>729</v>
      </c>
      <c r="G158" s="204" t="s">
        <v>124</v>
      </c>
      <c r="H158" s="205">
        <v>1</v>
      </c>
      <c r="I158" s="206"/>
      <c r="J158" s="207">
        <f t="shared" si="2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3"/>
        <v>0</v>
      </c>
      <c r="Q158" s="211">
        <v>0</v>
      </c>
      <c r="R158" s="211">
        <f t="shared" si="4"/>
        <v>0</v>
      </c>
      <c r="S158" s="211">
        <v>0</v>
      </c>
      <c r="T158" s="212">
        <f t="shared" si="5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131</v>
      </c>
      <c r="AT158" s="213" t="s">
        <v>121</v>
      </c>
      <c r="AU158" s="213" t="s">
        <v>117</v>
      </c>
      <c r="AY158" s="14" t="s">
        <v>118</v>
      </c>
      <c r="BE158" s="214">
        <f t="shared" si="6"/>
        <v>0</v>
      </c>
      <c r="BF158" s="214">
        <f t="shared" si="7"/>
        <v>0</v>
      </c>
      <c r="BG158" s="214">
        <f t="shared" si="8"/>
        <v>0</v>
      </c>
      <c r="BH158" s="214">
        <f t="shared" si="9"/>
        <v>0</v>
      </c>
      <c r="BI158" s="214">
        <f t="shared" si="10"/>
        <v>0</v>
      </c>
      <c r="BJ158" s="14" t="s">
        <v>117</v>
      </c>
      <c r="BK158" s="214">
        <f t="shared" si="11"/>
        <v>0</v>
      </c>
      <c r="BL158" s="14" t="s">
        <v>131</v>
      </c>
      <c r="BM158" s="213" t="s">
        <v>208</v>
      </c>
    </row>
    <row r="159" spans="1:65" s="2" customFormat="1" ht="18">
      <c r="A159" s="31"/>
      <c r="B159" s="32"/>
      <c r="C159" s="33"/>
      <c r="D159" s="215" t="s">
        <v>126</v>
      </c>
      <c r="E159" s="33"/>
      <c r="F159" s="216" t="s">
        <v>730</v>
      </c>
      <c r="G159" s="33"/>
      <c r="H159" s="33"/>
      <c r="I159" s="112"/>
      <c r="J159" s="33"/>
      <c r="K159" s="33"/>
      <c r="L159" s="36"/>
      <c r="M159" s="217"/>
      <c r="N159" s="218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126</v>
      </c>
      <c r="AU159" s="14" t="s">
        <v>117</v>
      </c>
    </row>
    <row r="160" spans="1:65" s="2" customFormat="1" ht="33" customHeight="1">
      <c r="A160" s="31"/>
      <c r="B160" s="32"/>
      <c r="C160" s="219" t="s">
        <v>158</v>
      </c>
      <c r="D160" s="219" t="s">
        <v>141</v>
      </c>
      <c r="E160" s="220" t="s">
        <v>731</v>
      </c>
      <c r="F160" s="221" t="s">
        <v>732</v>
      </c>
      <c r="G160" s="222" t="s">
        <v>124</v>
      </c>
      <c r="H160" s="223">
        <v>1</v>
      </c>
      <c r="I160" s="224"/>
      <c r="J160" s="225">
        <f>ROUND(I160*H160,2)</f>
        <v>0</v>
      </c>
      <c r="K160" s="226"/>
      <c r="L160" s="227"/>
      <c r="M160" s="228" t="s">
        <v>1</v>
      </c>
      <c r="N160" s="229" t="s">
        <v>41</v>
      </c>
      <c r="O160" s="68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155</v>
      </c>
      <c r="AT160" s="213" t="s">
        <v>141</v>
      </c>
      <c r="AU160" s="213" t="s">
        <v>117</v>
      </c>
      <c r="AY160" s="14" t="s">
        <v>118</v>
      </c>
      <c r="BE160" s="214">
        <f>IF(N160="základná",J160,0)</f>
        <v>0</v>
      </c>
      <c r="BF160" s="214">
        <f>IF(N160="znížená",J160,0)</f>
        <v>0</v>
      </c>
      <c r="BG160" s="214">
        <f>IF(N160="zákl. prenesená",J160,0)</f>
        <v>0</v>
      </c>
      <c r="BH160" s="214">
        <f>IF(N160="zníž. prenesená",J160,0)</f>
        <v>0</v>
      </c>
      <c r="BI160" s="214">
        <f>IF(N160="nulová",J160,0)</f>
        <v>0</v>
      </c>
      <c r="BJ160" s="14" t="s">
        <v>117</v>
      </c>
      <c r="BK160" s="214">
        <f>ROUND(I160*H160,2)</f>
        <v>0</v>
      </c>
      <c r="BL160" s="14" t="s">
        <v>131</v>
      </c>
      <c r="BM160" s="213" t="s">
        <v>213</v>
      </c>
    </row>
    <row r="161" spans="1:65" s="2" customFormat="1" ht="18">
      <c r="A161" s="31"/>
      <c r="B161" s="32"/>
      <c r="C161" s="33"/>
      <c r="D161" s="215" t="s">
        <v>126</v>
      </c>
      <c r="E161" s="33"/>
      <c r="F161" s="216" t="s">
        <v>733</v>
      </c>
      <c r="G161" s="33"/>
      <c r="H161" s="33"/>
      <c r="I161" s="112"/>
      <c r="J161" s="33"/>
      <c r="K161" s="33"/>
      <c r="L161" s="36"/>
      <c r="M161" s="217"/>
      <c r="N161" s="218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126</v>
      </c>
      <c r="AU161" s="14" t="s">
        <v>117</v>
      </c>
    </row>
    <row r="162" spans="1:65" s="2" customFormat="1" ht="33" customHeight="1">
      <c r="A162" s="31"/>
      <c r="B162" s="32"/>
      <c r="C162" s="219" t="s">
        <v>210</v>
      </c>
      <c r="D162" s="219" t="s">
        <v>141</v>
      </c>
      <c r="E162" s="220" t="s">
        <v>734</v>
      </c>
      <c r="F162" s="221" t="s">
        <v>735</v>
      </c>
      <c r="G162" s="222" t="s">
        <v>124</v>
      </c>
      <c r="H162" s="223">
        <v>1</v>
      </c>
      <c r="I162" s="224"/>
      <c r="J162" s="225">
        <f>ROUND(I162*H162,2)</f>
        <v>0</v>
      </c>
      <c r="K162" s="226"/>
      <c r="L162" s="227"/>
      <c r="M162" s="228" t="s">
        <v>1</v>
      </c>
      <c r="N162" s="229" t="s">
        <v>41</v>
      </c>
      <c r="O162" s="68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155</v>
      </c>
      <c r="AT162" s="213" t="s">
        <v>141</v>
      </c>
      <c r="AU162" s="213" t="s">
        <v>117</v>
      </c>
      <c r="AY162" s="14" t="s">
        <v>118</v>
      </c>
      <c r="BE162" s="214">
        <f>IF(N162="základná",J162,0)</f>
        <v>0</v>
      </c>
      <c r="BF162" s="214">
        <f>IF(N162="znížená",J162,0)</f>
        <v>0</v>
      </c>
      <c r="BG162" s="214">
        <f>IF(N162="zákl. prenesená",J162,0)</f>
        <v>0</v>
      </c>
      <c r="BH162" s="214">
        <f>IF(N162="zníž. prenesená",J162,0)</f>
        <v>0</v>
      </c>
      <c r="BI162" s="214">
        <f>IF(N162="nulová",J162,0)</f>
        <v>0</v>
      </c>
      <c r="BJ162" s="14" t="s">
        <v>117</v>
      </c>
      <c r="BK162" s="214">
        <f>ROUND(I162*H162,2)</f>
        <v>0</v>
      </c>
      <c r="BL162" s="14" t="s">
        <v>131</v>
      </c>
      <c r="BM162" s="213" t="s">
        <v>216</v>
      </c>
    </row>
    <row r="163" spans="1:65" s="2" customFormat="1" ht="18">
      <c r="A163" s="31"/>
      <c r="B163" s="32"/>
      <c r="C163" s="33"/>
      <c r="D163" s="215" t="s">
        <v>126</v>
      </c>
      <c r="E163" s="33"/>
      <c r="F163" s="216" t="s">
        <v>736</v>
      </c>
      <c r="G163" s="33"/>
      <c r="H163" s="33"/>
      <c r="I163" s="112"/>
      <c r="J163" s="33"/>
      <c r="K163" s="33"/>
      <c r="L163" s="36"/>
      <c r="M163" s="217"/>
      <c r="N163" s="218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126</v>
      </c>
      <c r="AU163" s="14" t="s">
        <v>117</v>
      </c>
    </row>
    <row r="164" spans="1:65" s="2" customFormat="1" ht="33" customHeight="1">
      <c r="A164" s="31"/>
      <c r="B164" s="32"/>
      <c r="C164" s="219" t="s">
        <v>166</v>
      </c>
      <c r="D164" s="219" t="s">
        <v>141</v>
      </c>
      <c r="E164" s="220" t="s">
        <v>737</v>
      </c>
      <c r="F164" s="221" t="s">
        <v>738</v>
      </c>
      <c r="G164" s="222" t="s">
        <v>124</v>
      </c>
      <c r="H164" s="223">
        <v>3</v>
      </c>
      <c r="I164" s="224"/>
      <c r="J164" s="225">
        <f>ROUND(I164*H164,2)</f>
        <v>0</v>
      </c>
      <c r="K164" s="226"/>
      <c r="L164" s="227"/>
      <c r="M164" s="228" t="s">
        <v>1</v>
      </c>
      <c r="N164" s="229" t="s">
        <v>41</v>
      </c>
      <c r="O164" s="68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155</v>
      </c>
      <c r="AT164" s="213" t="s">
        <v>141</v>
      </c>
      <c r="AU164" s="213" t="s">
        <v>117</v>
      </c>
      <c r="AY164" s="14" t="s">
        <v>118</v>
      </c>
      <c r="BE164" s="214">
        <f>IF(N164="základná",J164,0)</f>
        <v>0</v>
      </c>
      <c r="BF164" s="214">
        <f>IF(N164="znížená",J164,0)</f>
        <v>0</v>
      </c>
      <c r="BG164" s="214">
        <f>IF(N164="zákl. prenesená",J164,0)</f>
        <v>0</v>
      </c>
      <c r="BH164" s="214">
        <f>IF(N164="zníž. prenesená",J164,0)</f>
        <v>0</v>
      </c>
      <c r="BI164" s="214">
        <f>IF(N164="nulová",J164,0)</f>
        <v>0</v>
      </c>
      <c r="BJ164" s="14" t="s">
        <v>117</v>
      </c>
      <c r="BK164" s="214">
        <f>ROUND(I164*H164,2)</f>
        <v>0</v>
      </c>
      <c r="BL164" s="14" t="s">
        <v>131</v>
      </c>
      <c r="BM164" s="213" t="s">
        <v>221</v>
      </c>
    </row>
    <row r="165" spans="1:65" s="2" customFormat="1" ht="18">
      <c r="A165" s="31"/>
      <c r="B165" s="32"/>
      <c r="C165" s="33"/>
      <c r="D165" s="215" t="s">
        <v>126</v>
      </c>
      <c r="E165" s="33"/>
      <c r="F165" s="216" t="s">
        <v>739</v>
      </c>
      <c r="G165" s="33"/>
      <c r="H165" s="33"/>
      <c r="I165" s="112"/>
      <c r="J165" s="33"/>
      <c r="K165" s="33"/>
      <c r="L165" s="36"/>
      <c r="M165" s="217"/>
      <c r="N165" s="218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126</v>
      </c>
      <c r="AU165" s="14" t="s">
        <v>117</v>
      </c>
    </row>
    <row r="166" spans="1:65" s="2" customFormat="1" ht="16.5" customHeight="1">
      <c r="A166" s="31"/>
      <c r="B166" s="32"/>
      <c r="C166" s="201" t="s">
        <v>217</v>
      </c>
      <c r="D166" s="201" t="s">
        <v>121</v>
      </c>
      <c r="E166" s="202" t="s">
        <v>740</v>
      </c>
      <c r="F166" s="203" t="s">
        <v>212</v>
      </c>
      <c r="G166" s="204" t="s">
        <v>130</v>
      </c>
      <c r="H166" s="205">
        <v>34.1</v>
      </c>
      <c r="I166" s="206"/>
      <c r="J166" s="207">
        <f>ROUND(I166*H166,2)</f>
        <v>0</v>
      </c>
      <c r="K166" s="208"/>
      <c r="L166" s="36"/>
      <c r="M166" s="209" t="s">
        <v>1</v>
      </c>
      <c r="N166" s="210" t="s">
        <v>41</v>
      </c>
      <c r="O166" s="68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131</v>
      </c>
      <c r="AT166" s="213" t="s">
        <v>121</v>
      </c>
      <c r="AU166" s="213" t="s">
        <v>117</v>
      </c>
      <c r="AY166" s="14" t="s">
        <v>118</v>
      </c>
      <c r="BE166" s="214">
        <f>IF(N166="základná",J166,0)</f>
        <v>0</v>
      </c>
      <c r="BF166" s="214">
        <f>IF(N166="znížená",J166,0)</f>
        <v>0</v>
      </c>
      <c r="BG166" s="214">
        <f>IF(N166="zákl. prenesená",J166,0)</f>
        <v>0</v>
      </c>
      <c r="BH166" s="214">
        <f>IF(N166="zníž. prenesená",J166,0)</f>
        <v>0</v>
      </c>
      <c r="BI166" s="214">
        <f>IF(N166="nulová",J166,0)</f>
        <v>0</v>
      </c>
      <c r="BJ166" s="14" t="s">
        <v>117</v>
      </c>
      <c r="BK166" s="214">
        <f>ROUND(I166*H166,2)</f>
        <v>0</v>
      </c>
      <c r="BL166" s="14" t="s">
        <v>131</v>
      </c>
      <c r="BM166" s="213" t="s">
        <v>225</v>
      </c>
    </row>
    <row r="167" spans="1:65" s="2" customFormat="1" ht="16.5" customHeight="1">
      <c r="A167" s="31"/>
      <c r="B167" s="32"/>
      <c r="C167" s="201" t="s">
        <v>172</v>
      </c>
      <c r="D167" s="201" t="s">
        <v>121</v>
      </c>
      <c r="E167" s="202" t="s">
        <v>741</v>
      </c>
      <c r="F167" s="203" t="s">
        <v>215</v>
      </c>
      <c r="G167" s="204" t="s">
        <v>130</v>
      </c>
      <c r="H167" s="205">
        <v>2.5</v>
      </c>
      <c r="I167" s="206"/>
      <c r="J167" s="207">
        <f>ROUND(I167*H167,2)</f>
        <v>0</v>
      </c>
      <c r="K167" s="208"/>
      <c r="L167" s="36"/>
      <c r="M167" s="209" t="s">
        <v>1</v>
      </c>
      <c r="N167" s="210" t="s">
        <v>41</v>
      </c>
      <c r="O167" s="68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131</v>
      </c>
      <c r="AT167" s="213" t="s">
        <v>121</v>
      </c>
      <c r="AU167" s="213" t="s">
        <v>117</v>
      </c>
      <c r="AY167" s="14" t="s">
        <v>118</v>
      </c>
      <c r="BE167" s="214">
        <f>IF(N167="základná",J167,0)</f>
        <v>0</v>
      </c>
      <c r="BF167" s="214">
        <f>IF(N167="znížená",J167,0)</f>
        <v>0</v>
      </c>
      <c r="BG167" s="214">
        <f>IF(N167="zákl. prenesená",J167,0)</f>
        <v>0</v>
      </c>
      <c r="BH167" s="214">
        <f>IF(N167="zníž. prenesená",J167,0)</f>
        <v>0</v>
      </c>
      <c r="BI167" s="214">
        <f>IF(N167="nulová",J167,0)</f>
        <v>0</v>
      </c>
      <c r="BJ167" s="14" t="s">
        <v>117</v>
      </c>
      <c r="BK167" s="214">
        <f>ROUND(I167*H167,2)</f>
        <v>0</v>
      </c>
      <c r="BL167" s="14" t="s">
        <v>131</v>
      </c>
      <c r="BM167" s="213" t="s">
        <v>230</v>
      </c>
    </row>
    <row r="168" spans="1:65" s="2" customFormat="1" ht="21.75" customHeight="1">
      <c r="A168" s="31"/>
      <c r="B168" s="32"/>
      <c r="C168" s="219" t="s">
        <v>226</v>
      </c>
      <c r="D168" s="219" t="s">
        <v>141</v>
      </c>
      <c r="E168" s="220" t="s">
        <v>742</v>
      </c>
      <c r="F168" s="221" t="s">
        <v>219</v>
      </c>
      <c r="G168" s="222" t="s">
        <v>220</v>
      </c>
      <c r="H168" s="223">
        <v>1</v>
      </c>
      <c r="I168" s="224"/>
      <c r="J168" s="225">
        <f>ROUND(I168*H168,2)</f>
        <v>0</v>
      </c>
      <c r="K168" s="226"/>
      <c r="L168" s="227"/>
      <c r="M168" s="228" t="s">
        <v>1</v>
      </c>
      <c r="N168" s="229" t="s">
        <v>41</v>
      </c>
      <c r="O168" s="68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155</v>
      </c>
      <c r="AT168" s="213" t="s">
        <v>141</v>
      </c>
      <c r="AU168" s="213" t="s">
        <v>117</v>
      </c>
      <c r="AY168" s="14" t="s">
        <v>118</v>
      </c>
      <c r="BE168" s="214">
        <f>IF(N168="základná",J168,0)</f>
        <v>0</v>
      </c>
      <c r="BF168" s="214">
        <f>IF(N168="znížená",J168,0)</f>
        <v>0</v>
      </c>
      <c r="BG168" s="214">
        <f>IF(N168="zákl. prenesená",J168,0)</f>
        <v>0</v>
      </c>
      <c r="BH168" s="214">
        <f>IF(N168="zníž. prenesená",J168,0)</f>
        <v>0</v>
      </c>
      <c r="BI168" s="214">
        <f>IF(N168="nulová",J168,0)</f>
        <v>0</v>
      </c>
      <c r="BJ168" s="14" t="s">
        <v>117</v>
      </c>
      <c r="BK168" s="214">
        <f>ROUND(I168*H168,2)</f>
        <v>0</v>
      </c>
      <c r="BL168" s="14" t="s">
        <v>131</v>
      </c>
      <c r="BM168" s="213" t="s">
        <v>233</v>
      </c>
    </row>
    <row r="169" spans="1:65" s="2" customFormat="1" ht="16.5" customHeight="1">
      <c r="A169" s="31"/>
      <c r="B169" s="32"/>
      <c r="C169" s="201" t="s">
        <v>179</v>
      </c>
      <c r="D169" s="201" t="s">
        <v>121</v>
      </c>
      <c r="E169" s="202" t="s">
        <v>743</v>
      </c>
      <c r="F169" s="203" t="s">
        <v>224</v>
      </c>
      <c r="G169" s="204" t="s">
        <v>220</v>
      </c>
      <c r="H169" s="205">
        <v>1</v>
      </c>
      <c r="I169" s="206"/>
      <c r="J169" s="207">
        <f>ROUND(I169*H169,2)</f>
        <v>0</v>
      </c>
      <c r="K169" s="208"/>
      <c r="L169" s="36"/>
      <c r="M169" s="209" t="s">
        <v>1</v>
      </c>
      <c r="N169" s="210" t="s">
        <v>41</v>
      </c>
      <c r="O169" s="68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131</v>
      </c>
      <c r="AT169" s="213" t="s">
        <v>121</v>
      </c>
      <c r="AU169" s="213" t="s">
        <v>117</v>
      </c>
      <c r="AY169" s="14" t="s">
        <v>118</v>
      </c>
      <c r="BE169" s="214">
        <f>IF(N169="základná",J169,0)</f>
        <v>0</v>
      </c>
      <c r="BF169" s="214">
        <f>IF(N169="znížená",J169,0)</f>
        <v>0</v>
      </c>
      <c r="BG169" s="214">
        <f>IF(N169="zákl. prenesená",J169,0)</f>
        <v>0</v>
      </c>
      <c r="BH169" s="214">
        <f>IF(N169="zníž. prenesená",J169,0)</f>
        <v>0</v>
      </c>
      <c r="BI169" s="214">
        <f>IF(N169="nulová",J169,0)</f>
        <v>0</v>
      </c>
      <c r="BJ169" s="14" t="s">
        <v>117</v>
      </c>
      <c r="BK169" s="214">
        <f>ROUND(I169*H169,2)</f>
        <v>0</v>
      </c>
      <c r="BL169" s="14" t="s">
        <v>131</v>
      </c>
      <c r="BM169" s="213" t="s">
        <v>240</v>
      </c>
    </row>
    <row r="170" spans="1:65" s="2" customFormat="1" ht="21.75" customHeight="1">
      <c r="A170" s="31"/>
      <c r="B170" s="32"/>
      <c r="C170" s="201" t="s">
        <v>236</v>
      </c>
      <c r="D170" s="201" t="s">
        <v>121</v>
      </c>
      <c r="E170" s="202" t="s">
        <v>744</v>
      </c>
      <c r="F170" s="203" t="s">
        <v>228</v>
      </c>
      <c r="G170" s="204" t="s">
        <v>229</v>
      </c>
      <c r="H170" s="230"/>
      <c r="I170" s="206"/>
      <c r="J170" s="207">
        <f>ROUND(I170*H170,2)</f>
        <v>0</v>
      </c>
      <c r="K170" s="208"/>
      <c r="L170" s="36"/>
      <c r="M170" s="209" t="s">
        <v>1</v>
      </c>
      <c r="N170" s="210" t="s">
        <v>41</v>
      </c>
      <c r="O170" s="68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131</v>
      </c>
      <c r="AT170" s="213" t="s">
        <v>121</v>
      </c>
      <c r="AU170" s="213" t="s">
        <v>117</v>
      </c>
      <c r="AY170" s="14" t="s">
        <v>118</v>
      </c>
      <c r="BE170" s="214">
        <f>IF(N170="základná",J170,0)</f>
        <v>0</v>
      </c>
      <c r="BF170" s="214">
        <f>IF(N170="znížená",J170,0)</f>
        <v>0</v>
      </c>
      <c r="BG170" s="214">
        <f>IF(N170="zákl. prenesená",J170,0)</f>
        <v>0</v>
      </c>
      <c r="BH170" s="214">
        <f>IF(N170="zníž. prenesená",J170,0)</f>
        <v>0</v>
      </c>
      <c r="BI170" s="214">
        <f>IF(N170="nulová",J170,0)</f>
        <v>0</v>
      </c>
      <c r="BJ170" s="14" t="s">
        <v>117</v>
      </c>
      <c r="BK170" s="214">
        <f>ROUND(I170*H170,2)</f>
        <v>0</v>
      </c>
      <c r="BL170" s="14" t="s">
        <v>131</v>
      </c>
      <c r="BM170" s="213" t="s">
        <v>244</v>
      </c>
    </row>
    <row r="171" spans="1:65" s="12" customFormat="1" ht="22.75" customHeight="1">
      <c r="B171" s="185"/>
      <c r="C171" s="186"/>
      <c r="D171" s="187" t="s">
        <v>74</v>
      </c>
      <c r="E171" s="199" t="s">
        <v>281</v>
      </c>
      <c r="F171" s="199" t="s">
        <v>282</v>
      </c>
      <c r="G171" s="186"/>
      <c r="H171" s="186"/>
      <c r="I171" s="189"/>
      <c r="J171" s="200">
        <f>BK171</f>
        <v>0</v>
      </c>
      <c r="K171" s="186"/>
      <c r="L171" s="191"/>
      <c r="M171" s="192"/>
      <c r="N171" s="193"/>
      <c r="O171" s="193"/>
      <c r="P171" s="194">
        <f>SUM(P172:P188)</f>
        <v>0</v>
      </c>
      <c r="Q171" s="193"/>
      <c r="R171" s="194">
        <f>SUM(R172:R188)</f>
        <v>0</v>
      </c>
      <c r="S171" s="193"/>
      <c r="T171" s="195">
        <f>SUM(T172:T188)</f>
        <v>0</v>
      </c>
      <c r="AR171" s="196" t="s">
        <v>117</v>
      </c>
      <c r="AT171" s="197" t="s">
        <v>74</v>
      </c>
      <c r="AU171" s="197" t="s">
        <v>83</v>
      </c>
      <c r="AY171" s="196" t="s">
        <v>118</v>
      </c>
      <c r="BK171" s="198">
        <f>SUM(BK172:BK188)</f>
        <v>0</v>
      </c>
    </row>
    <row r="172" spans="1:65" s="2" customFormat="1" ht="21.75" customHeight="1">
      <c r="A172" s="31"/>
      <c r="B172" s="32"/>
      <c r="C172" s="219" t="s">
        <v>185</v>
      </c>
      <c r="D172" s="219" t="s">
        <v>141</v>
      </c>
      <c r="E172" s="220" t="s">
        <v>745</v>
      </c>
      <c r="F172" s="221" t="s">
        <v>746</v>
      </c>
      <c r="G172" s="222" t="s">
        <v>124</v>
      </c>
      <c r="H172" s="223">
        <v>1</v>
      </c>
      <c r="I172" s="224"/>
      <c r="J172" s="225">
        <f t="shared" ref="J172:J188" si="12">ROUND(I172*H172,2)</f>
        <v>0</v>
      </c>
      <c r="K172" s="226"/>
      <c r="L172" s="227"/>
      <c r="M172" s="228" t="s">
        <v>1</v>
      </c>
      <c r="N172" s="229" t="s">
        <v>41</v>
      </c>
      <c r="O172" s="68"/>
      <c r="P172" s="211">
        <f t="shared" ref="P172:P188" si="13">O172*H172</f>
        <v>0</v>
      </c>
      <c r="Q172" s="211">
        <v>0</v>
      </c>
      <c r="R172" s="211">
        <f t="shared" ref="R172:R188" si="14">Q172*H172</f>
        <v>0</v>
      </c>
      <c r="S172" s="211">
        <v>0</v>
      </c>
      <c r="T172" s="212">
        <f t="shared" ref="T172:T188" si="15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155</v>
      </c>
      <c r="AT172" s="213" t="s">
        <v>141</v>
      </c>
      <c r="AU172" s="213" t="s">
        <v>117</v>
      </c>
      <c r="AY172" s="14" t="s">
        <v>118</v>
      </c>
      <c r="BE172" s="214">
        <f t="shared" ref="BE172:BE188" si="16">IF(N172="základná",J172,0)</f>
        <v>0</v>
      </c>
      <c r="BF172" s="214">
        <f t="shared" ref="BF172:BF188" si="17">IF(N172="znížená",J172,0)</f>
        <v>0</v>
      </c>
      <c r="BG172" s="214">
        <f t="shared" ref="BG172:BG188" si="18">IF(N172="zákl. prenesená",J172,0)</f>
        <v>0</v>
      </c>
      <c r="BH172" s="214">
        <f t="shared" ref="BH172:BH188" si="19">IF(N172="zníž. prenesená",J172,0)</f>
        <v>0</v>
      </c>
      <c r="BI172" s="214">
        <f t="shared" ref="BI172:BI188" si="20">IF(N172="nulová",J172,0)</f>
        <v>0</v>
      </c>
      <c r="BJ172" s="14" t="s">
        <v>117</v>
      </c>
      <c r="BK172" s="214">
        <f t="shared" ref="BK172:BK188" si="21">ROUND(I172*H172,2)</f>
        <v>0</v>
      </c>
      <c r="BL172" s="14" t="s">
        <v>131</v>
      </c>
      <c r="BM172" s="213" t="s">
        <v>250</v>
      </c>
    </row>
    <row r="173" spans="1:65" s="2" customFormat="1" ht="21.75" customHeight="1">
      <c r="A173" s="31"/>
      <c r="B173" s="32"/>
      <c r="C173" s="219" t="s">
        <v>246</v>
      </c>
      <c r="D173" s="219" t="s">
        <v>141</v>
      </c>
      <c r="E173" s="220" t="s">
        <v>747</v>
      </c>
      <c r="F173" s="221" t="s">
        <v>748</v>
      </c>
      <c r="G173" s="222" t="s">
        <v>124</v>
      </c>
      <c r="H173" s="223">
        <v>5</v>
      </c>
      <c r="I173" s="224"/>
      <c r="J173" s="225">
        <f t="shared" si="12"/>
        <v>0</v>
      </c>
      <c r="K173" s="226"/>
      <c r="L173" s="227"/>
      <c r="M173" s="228" t="s">
        <v>1</v>
      </c>
      <c r="N173" s="229" t="s">
        <v>41</v>
      </c>
      <c r="O173" s="68"/>
      <c r="P173" s="211">
        <f t="shared" si="13"/>
        <v>0</v>
      </c>
      <c r="Q173" s="211">
        <v>0</v>
      </c>
      <c r="R173" s="211">
        <f t="shared" si="14"/>
        <v>0</v>
      </c>
      <c r="S173" s="211">
        <v>0</v>
      </c>
      <c r="T173" s="212">
        <f t="shared" si="15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155</v>
      </c>
      <c r="AT173" s="213" t="s">
        <v>141</v>
      </c>
      <c r="AU173" s="213" t="s">
        <v>117</v>
      </c>
      <c r="AY173" s="14" t="s">
        <v>118</v>
      </c>
      <c r="BE173" s="214">
        <f t="shared" si="16"/>
        <v>0</v>
      </c>
      <c r="BF173" s="214">
        <f t="shared" si="17"/>
        <v>0</v>
      </c>
      <c r="BG173" s="214">
        <f t="shared" si="18"/>
        <v>0</v>
      </c>
      <c r="BH173" s="214">
        <f t="shared" si="19"/>
        <v>0</v>
      </c>
      <c r="BI173" s="214">
        <f t="shared" si="20"/>
        <v>0</v>
      </c>
      <c r="BJ173" s="14" t="s">
        <v>117</v>
      </c>
      <c r="BK173" s="214">
        <f t="shared" si="21"/>
        <v>0</v>
      </c>
      <c r="BL173" s="14" t="s">
        <v>131</v>
      </c>
      <c r="BM173" s="213" t="s">
        <v>257</v>
      </c>
    </row>
    <row r="174" spans="1:65" s="2" customFormat="1" ht="21.75" customHeight="1">
      <c r="A174" s="31"/>
      <c r="B174" s="32"/>
      <c r="C174" s="219" t="s">
        <v>144</v>
      </c>
      <c r="D174" s="219" t="s">
        <v>141</v>
      </c>
      <c r="E174" s="220" t="s">
        <v>749</v>
      </c>
      <c r="F174" s="221" t="s">
        <v>750</v>
      </c>
      <c r="G174" s="222" t="s">
        <v>124</v>
      </c>
      <c r="H174" s="223">
        <v>14</v>
      </c>
      <c r="I174" s="224"/>
      <c r="J174" s="225">
        <f t="shared" si="12"/>
        <v>0</v>
      </c>
      <c r="K174" s="226"/>
      <c r="L174" s="227"/>
      <c r="M174" s="228" t="s">
        <v>1</v>
      </c>
      <c r="N174" s="229" t="s">
        <v>41</v>
      </c>
      <c r="O174" s="68"/>
      <c r="P174" s="211">
        <f t="shared" si="13"/>
        <v>0</v>
      </c>
      <c r="Q174" s="211">
        <v>0</v>
      </c>
      <c r="R174" s="211">
        <f t="shared" si="14"/>
        <v>0</v>
      </c>
      <c r="S174" s="211">
        <v>0</v>
      </c>
      <c r="T174" s="212">
        <f t="shared" si="15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155</v>
      </c>
      <c r="AT174" s="213" t="s">
        <v>141</v>
      </c>
      <c r="AU174" s="213" t="s">
        <v>117</v>
      </c>
      <c r="AY174" s="14" t="s">
        <v>118</v>
      </c>
      <c r="BE174" s="214">
        <f t="shared" si="16"/>
        <v>0</v>
      </c>
      <c r="BF174" s="214">
        <f t="shared" si="17"/>
        <v>0</v>
      </c>
      <c r="BG174" s="214">
        <f t="shared" si="18"/>
        <v>0</v>
      </c>
      <c r="BH174" s="214">
        <f t="shared" si="19"/>
        <v>0</v>
      </c>
      <c r="BI174" s="214">
        <f t="shared" si="20"/>
        <v>0</v>
      </c>
      <c r="BJ174" s="14" t="s">
        <v>117</v>
      </c>
      <c r="BK174" s="214">
        <f t="shared" si="21"/>
        <v>0</v>
      </c>
      <c r="BL174" s="14" t="s">
        <v>131</v>
      </c>
      <c r="BM174" s="213" t="s">
        <v>315</v>
      </c>
    </row>
    <row r="175" spans="1:65" s="2" customFormat="1" ht="16.5" customHeight="1">
      <c r="A175" s="31"/>
      <c r="B175" s="32"/>
      <c r="C175" s="219" t="s">
        <v>329</v>
      </c>
      <c r="D175" s="219" t="s">
        <v>141</v>
      </c>
      <c r="E175" s="220" t="s">
        <v>751</v>
      </c>
      <c r="F175" s="221" t="s">
        <v>752</v>
      </c>
      <c r="G175" s="222" t="s">
        <v>124</v>
      </c>
      <c r="H175" s="223">
        <v>6</v>
      </c>
      <c r="I175" s="224"/>
      <c r="J175" s="225">
        <f t="shared" si="12"/>
        <v>0</v>
      </c>
      <c r="K175" s="226"/>
      <c r="L175" s="227"/>
      <c r="M175" s="228" t="s">
        <v>1</v>
      </c>
      <c r="N175" s="229" t="s">
        <v>41</v>
      </c>
      <c r="O175" s="68"/>
      <c r="P175" s="211">
        <f t="shared" si="13"/>
        <v>0</v>
      </c>
      <c r="Q175" s="211">
        <v>0</v>
      </c>
      <c r="R175" s="211">
        <f t="shared" si="14"/>
        <v>0</v>
      </c>
      <c r="S175" s="211">
        <v>0</v>
      </c>
      <c r="T175" s="212">
        <f t="shared" si="15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155</v>
      </c>
      <c r="AT175" s="213" t="s">
        <v>141</v>
      </c>
      <c r="AU175" s="213" t="s">
        <v>117</v>
      </c>
      <c r="AY175" s="14" t="s">
        <v>118</v>
      </c>
      <c r="BE175" s="214">
        <f t="shared" si="16"/>
        <v>0</v>
      </c>
      <c r="BF175" s="214">
        <f t="shared" si="17"/>
        <v>0</v>
      </c>
      <c r="BG175" s="214">
        <f t="shared" si="18"/>
        <v>0</v>
      </c>
      <c r="BH175" s="214">
        <f t="shared" si="19"/>
        <v>0</v>
      </c>
      <c r="BI175" s="214">
        <f t="shared" si="20"/>
        <v>0</v>
      </c>
      <c r="BJ175" s="14" t="s">
        <v>117</v>
      </c>
      <c r="BK175" s="214">
        <f t="shared" si="21"/>
        <v>0</v>
      </c>
      <c r="BL175" s="14" t="s">
        <v>131</v>
      </c>
      <c r="BM175" s="213" t="s">
        <v>318</v>
      </c>
    </row>
    <row r="176" spans="1:65" s="2" customFormat="1" ht="16.5" customHeight="1">
      <c r="A176" s="31"/>
      <c r="B176" s="32"/>
      <c r="C176" s="219" t="s">
        <v>205</v>
      </c>
      <c r="D176" s="219" t="s">
        <v>141</v>
      </c>
      <c r="E176" s="220" t="s">
        <v>753</v>
      </c>
      <c r="F176" s="221" t="s">
        <v>754</v>
      </c>
      <c r="G176" s="222" t="s">
        <v>124</v>
      </c>
      <c r="H176" s="223">
        <v>6</v>
      </c>
      <c r="I176" s="224"/>
      <c r="J176" s="225">
        <f t="shared" si="12"/>
        <v>0</v>
      </c>
      <c r="K176" s="226"/>
      <c r="L176" s="227"/>
      <c r="M176" s="228" t="s">
        <v>1</v>
      </c>
      <c r="N176" s="229" t="s">
        <v>41</v>
      </c>
      <c r="O176" s="68"/>
      <c r="P176" s="211">
        <f t="shared" si="13"/>
        <v>0</v>
      </c>
      <c r="Q176" s="211">
        <v>0</v>
      </c>
      <c r="R176" s="211">
        <f t="shared" si="14"/>
        <v>0</v>
      </c>
      <c r="S176" s="211">
        <v>0</v>
      </c>
      <c r="T176" s="212">
        <f t="shared" si="15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155</v>
      </c>
      <c r="AT176" s="213" t="s">
        <v>141</v>
      </c>
      <c r="AU176" s="213" t="s">
        <v>117</v>
      </c>
      <c r="AY176" s="14" t="s">
        <v>118</v>
      </c>
      <c r="BE176" s="214">
        <f t="shared" si="16"/>
        <v>0</v>
      </c>
      <c r="BF176" s="214">
        <f t="shared" si="17"/>
        <v>0</v>
      </c>
      <c r="BG176" s="214">
        <f t="shared" si="18"/>
        <v>0</v>
      </c>
      <c r="BH176" s="214">
        <f t="shared" si="19"/>
        <v>0</v>
      </c>
      <c r="BI176" s="214">
        <f t="shared" si="20"/>
        <v>0</v>
      </c>
      <c r="BJ176" s="14" t="s">
        <v>117</v>
      </c>
      <c r="BK176" s="214">
        <f t="shared" si="21"/>
        <v>0</v>
      </c>
      <c r="BL176" s="14" t="s">
        <v>131</v>
      </c>
      <c r="BM176" s="213" t="s">
        <v>321</v>
      </c>
    </row>
    <row r="177" spans="1:65" s="2" customFormat="1" ht="21.75" customHeight="1">
      <c r="A177" s="31"/>
      <c r="B177" s="32"/>
      <c r="C177" s="201" t="s">
        <v>336</v>
      </c>
      <c r="D177" s="201" t="s">
        <v>121</v>
      </c>
      <c r="E177" s="202" t="s">
        <v>755</v>
      </c>
      <c r="F177" s="203" t="s">
        <v>320</v>
      </c>
      <c r="G177" s="204" t="s">
        <v>130</v>
      </c>
      <c r="H177" s="205">
        <v>26.25</v>
      </c>
      <c r="I177" s="206"/>
      <c r="J177" s="207">
        <f t="shared" si="12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13"/>
        <v>0</v>
      </c>
      <c r="Q177" s="211">
        <v>0</v>
      </c>
      <c r="R177" s="211">
        <f t="shared" si="14"/>
        <v>0</v>
      </c>
      <c r="S177" s="211">
        <v>0</v>
      </c>
      <c r="T177" s="212">
        <f t="shared" si="15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131</v>
      </c>
      <c r="AT177" s="213" t="s">
        <v>121</v>
      </c>
      <c r="AU177" s="213" t="s">
        <v>117</v>
      </c>
      <c r="AY177" s="14" t="s">
        <v>118</v>
      </c>
      <c r="BE177" s="214">
        <f t="shared" si="16"/>
        <v>0</v>
      </c>
      <c r="BF177" s="214">
        <f t="shared" si="17"/>
        <v>0</v>
      </c>
      <c r="BG177" s="214">
        <f t="shared" si="18"/>
        <v>0</v>
      </c>
      <c r="BH177" s="214">
        <f t="shared" si="19"/>
        <v>0</v>
      </c>
      <c r="BI177" s="214">
        <f t="shared" si="20"/>
        <v>0</v>
      </c>
      <c r="BJ177" s="14" t="s">
        <v>117</v>
      </c>
      <c r="BK177" s="214">
        <f t="shared" si="21"/>
        <v>0</v>
      </c>
      <c r="BL177" s="14" t="s">
        <v>131</v>
      </c>
      <c r="BM177" s="213" t="s">
        <v>324</v>
      </c>
    </row>
    <row r="178" spans="1:65" s="2" customFormat="1" ht="21.75" customHeight="1">
      <c r="A178" s="31"/>
      <c r="B178" s="32"/>
      <c r="C178" s="201" t="s">
        <v>200</v>
      </c>
      <c r="D178" s="201" t="s">
        <v>121</v>
      </c>
      <c r="E178" s="202" t="s">
        <v>756</v>
      </c>
      <c r="F178" s="203" t="s">
        <v>757</v>
      </c>
      <c r="G178" s="204" t="s">
        <v>130</v>
      </c>
      <c r="H178" s="205">
        <v>25</v>
      </c>
      <c r="I178" s="206"/>
      <c r="J178" s="207">
        <f t="shared" si="12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13"/>
        <v>0</v>
      </c>
      <c r="Q178" s="211">
        <v>0</v>
      </c>
      <c r="R178" s="211">
        <f t="shared" si="14"/>
        <v>0</v>
      </c>
      <c r="S178" s="211">
        <v>0</v>
      </c>
      <c r="T178" s="212">
        <f t="shared" si="15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131</v>
      </c>
      <c r="AT178" s="213" t="s">
        <v>121</v>
      </c>
      <c r="AU178" s="213" t="s">
        <v>117</v>
      </c>
      <c r="AY178" s="14" t="s">
        <v>118</v>
      </c>
      <c r="BE178" s="214">
        <f t="shared" si="16"/>
        <v>0</v>
      </c>
      <c r="BF178" s="214">
        <f t="shared" si="17"/>
        <v>0</v>
      </c>
      <c r="BG178" s="214">
        <f t="shared" si="18"/>
        <v>0</v>
      </c>
      <c r="BH178" s="214">
        <f t="shared" si="19"/>
        <v>0</v>
      </c>
      <c r="BI178" s="214">
        <f t="shared" si="20"/>
        <v>0</v>
      </c>
      <c r="BJ178" s="14" t="s">
        <v>117</v>
      </c>
      <c r="BK178" s="214">
        <f t="shared" si="21"/>
        <v>0</v>
      </c>
      <c r="BL178" s="14" t="s">
        <v>131</v>
      </c>
      <c r="BM178" s="213" t="s">
        <v>328</v>
      </c>
    </row>
    <row r="179" spans="1:65" s="2" customFormat="1" ht="21.75" customHeight="1">
      <c r="A179" s="31"/>
      <c r="B179" s="32"/>
      <c r="C179" s="201" t="s">
        <v>344</v>
      </c>
      <c r="D179" s="201" t="s">
        <v>121</v>
      </c>
      <c r="E179" s="202" t="s">
        <v>758</v>
      </c>
      <c r="F179" s="203" t="s">
        <v>759</v>
      </c>
      <c r="G179" s="204" t="s">
        <v>124</v>
      </c>
      <c r="H179" s="205">
        <v>15</v>
      </c>
      <c r="I179" s="206"/>
      <c r="J179" s="207">
        <f t="shared" si="12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13"/>
        <v>0</v>
      </c>
      <c r="Q179" s="211">
        <v>0</v>
      </c>
      <c r="R179" s="211">
        <f t="shared" si="14"/>
        <v>0</v>
      </c>
      <c r="S179" s="211">
        <v>0</v>
      </c>
      <c r="T179" s="212">
        <f t="shared" si="15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131</v>
      </c>
      <c r="AT179" s="213" t="s">
        <v>121</v>
      </c>
      <c r="AU179" s="213" t="s">
        <v>117</v>
      </c>
      <c r="AY179" s="14" t="s">
        <v>118</v>
      </c>
      <c r="BE179" s="214">
        <f t="shared" si="16"/>
        <v>0</v>
      </c>
      <c r="BF179" s="214">
        <f t="shared" si="17"/>
        <v>0</v>
      </c>
      <c r="BG179" s="214">
        <f t="shared" si="18"/>
        <v>0</v>
      </c>
      <c r="BH179" s="214">
        <f t="shared" si="19"/>
        <v>0</v>
      </c>
      <c r="BI179" s="214">
        <f t="shared" si="20"/>
        <v>0</v>
      </c>
      <c r="BJ179" s="14" t="s">
        <v>117</v>
      </c>
      <c r="BK179" s="214">
        <f t="shared" si="21"/>
        <v>0</v>
      </c>
      <c r="BL179" s="14" t="s">
        <v>131</v>
      </c>
      <c r="BM179" s="213" t="s">
        <v>332</v>
      </c>
    </row>
    <row r="180" spans="1:65" s="2" customFormat="1" ht="16.5" customHeight="1">
      <c r="A180" s="31"/>
      <c r="B180" s="32"/>
      <c r="C180" s="201" t="s">
        <v>189</v>
      </c>
      <c r="D180" s="201" t="s">
        <v>121</v>
      </c>
      <c r="E180" s="202" t="s">
        <v>760</v>
      </c>
      <c r="F180" s="203" t="s">
        <v>761</v>
      </c>
      <c r="G180" s="204" t="s">
        <v>130</v>
      </c>
      <c r="H180" s="205">
        <v>45.9</v>
      </c>
      <c r="I180" s="206"/>
      <c r="J180" s="207">
        <f t="shared" si="12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13"/>
        <v>0</v>
      </c>
      <c r="Q180" s="211">
        <v>0</v>
      </c>
      <c r="R180" s="211">
        <f t="shared" si="14"/>
        <v>0</v>
      </c>
      <c r="S180" s="211">
        <v>0</v>
      </c>
      <c r="T180" s="212">
        <f t="shared" si="15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131</v>
      </c>
      <c r="AT180" s="213" t="s">
        <v>121</v>
      </c>
      <c r="AU180" s="213" t="s">
        <v>117</v>
      </c>
      <c r="AY180" s="14" t="s">
        <v>118</v>
      </c>
      <c r="BE180" s="214">
        <f t="shared" si="16"/>
        <v>0</v>
      </c>
      <c r="BF180" s="214">
        <f t="shared" si="17"/>
        <v>0</v>
      </c>
      <c r="BG180" s="214">
        <f t="shared" si="18"/>
        <v>0</v>
      </c>
      <c r="BH180" s="214">
        <f t="shared" si="19"/>
        <v>0</v>
      </c>
      <c r="BI180" s="214">
        <f t="shared" si="20"/>
        <v>0</v>
      </c>
      <c r="BJ180" s="14" t="s">
        <v>117</v>
      </c>
      <c r="BK180" s="214">
        <f t="shared" si="21"/>
        <v>0</v>
      </c>
      <c r="BL180" s="14" t="s">
        <v>131</v>
      </c>
      <c r="BM180" s="213" t="s">
        <v>335</v>
      </c>
    </row>
    <row r="181" spans="1:65" s="2" customFormat="1" ht="21.75" customHeight="1">
      <c r="A181" s="31"/>
      <c r="B181" s="32"/>
      <c r="C181" s="219" t="s">
        <v>351</v>
      </c>
      <c r="D181" s="219" t="s">
        <v>141</v>
      </c>
      <c r="E181" s="220" t="s">
        <v>762</v>
      </c>
      <c r="F181" s="221" t="s">
        <v>763</v>
      </c>
      <c r="G181" s="222" t="s">
        <v>124</v>
      </c>
      <c r="H181" s="223">
        <v>26</v>
      </c>
      <c r="I181" s="224"/>
      <c r="J181" s="225">
        <f t="shared" si="12"/>
        <v>0</v>
      </c>
      <c r="K181" s="226"/>
      <c r="L181" s="227"/>
      <c r="M181" s="228" t="s">
        <v>1</v>
      </c>
      <c r="N181" s="229" t="s">
        <v>41</v>
      </c>
      <c r="O181" s="68"/>
      <c r="P181" s="211">
        <f t="shared" si="13"/>
        <v>0</v>
      </c>
      <c r="Q181" s="211">
        <v>0</v>
      </c>
      <c r="R181" s="211">
        <f t="shared" si="14"/>
        <v>0</v>
      </c>
      <c r="S181" s="211">
        <v>0</v>
      </c>
      <c r="T181" s="212">
        <f t="shared" si="15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155</v>
      </c>
      <c r="AT181" s="213" t="s">
        <v>141</v>
      </c>
      <c r="AU181" s="213" t="s">
        <v>117</v>
      </c>
      <c r="AY181" s="14" t="s">
        <v>118</v>
      </c>
      <c r="BE181" s="214">
        <f t="shared" si="16"/>
        <v>0</v>
      </c>
      <c r="BF181" s="214">
        <f t="shared" si="17"/>
        <v>0</v>
      </c>
      <c r="BG181" s="214">
        <f t="shared" si="18"/>
        <v>0</v>
      </c>
      <c r="BH181" s="214">
        <f t="shared" si="19"/>
        <v>0</v>
      </c>
      <c r="BI181" s="214">
        <f t="shared" si="20"/>
        <v>0</v>
      </c>
      <c r="BJ181" s="14" t="s">
        <v>117</v>
      </c>
      <c r="BK181" s="214">
        <f t="shared" si="21"/>
        <v>0</v>
      </c>
      <c r="BL181" s="14" t="s">
        <v>131</v>
      </c>
      <c r="BM181" s="213" t="s">
        <v>339</v>
      </c>
    </row>
    <row r="182" spans="1:65" s="2" customFormat="1" ht="16.5" customHeight="1">
      <c r="A182" s="31"/>
      <c r="B182" s="32"/>
      <c r="C182" s="219" t="s">
        <v>196</v>
      </c>
      <c r="D182" s="219" t="s">
        <v>141</v>
      </c>
      <c r="E182" s="220" t="s">
        <v>764</v>
      </c>
      <c r="F182" s="221" t="s">
        <v>765</v>
      </c>
      <c r="G182" s="222" t="s">
        <v>124</v>
      </c>
      <c r="H182" s="223">
        <v>14</v>
      </c>
      <c r="I182" s="224"/>
      <c r="J182" s="225">
        <f t="shared" si="12"/>
        <v>0</v>
      </c>
      <c r="K182" s="226"/>
      <c r="L182" s="227"/>
      <c r="M182" s="228" t="s">
        <v>1</v>
      </c>
      <c r="N182" s="229" t="s">
        <v>41</v>
      </c>
      <c r="O182" s="68"/>
      <c r="P182" s="211">
        <f t="shared" si="13"/>
        <v>0</v>
      </c>
      <c r="Q182" s="211">
        <v>0</v>
      </c>
      <c r="R182" s="211">
        <f t="shared" si="14"/>
        <v>0</v>
      </c>
      <c r="S182" s="211">
        <v>0</v>
      </c>
      <c r="T182" s="212">
        <f t="shared" si="15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155</v>
      </c>
      <c r="AT182" s="213" t="s">
        <v>141</v>
      </c>
      <c r="AU182" s="213" t="s">
        <v>117</v>
      </c>
      <c r="AY182" s="14" t="s">
        <v>118</v>
      </c>
      <c r="BE182" s="214">
        <f t="shared" si="16"/>
        <v>0</v>
      </c>
      <c r="BF182" s="214">
        <f t="shared" si="17"/>
        <v>0</v>
      </c>
      <c r="BG182" s="214">
        <f t="shared" si="18"/>
        <v>0</v>
      </c>
      <c r="BH182" s="214">
        <f t="shared" si="19"/>
        <v>0</v>
      </c>
      <c r="BI182" s="214">
        <f t="shared" si="20"/>
        <v>0</v>
      </c>
      <c r="BJ182" s="14" t="s">
        <v>117</v>
      </c>
      <c r="BK182" s="214">
        <f t="shared" si="21"/>
        <v>0</v>
      </c>
      <c r="BL182" s="14" t="s">
        <v>131</v>
      </c>
      <c r="BM182" s="213" t="s">
        <v>343</v>
      </c>
    </row>
    <row r="183" spans="1:65" s="2" customFormat="1" ht="16.5" customHeight="1">
      <c r="A183" s="31"/>
      <c r="B183" s="32"/>
      <c r="C183" s="201" t="s">
        <v>358</v>
      </c>
      <c r="D183" s="201" t="s">
        <v>121</v>
      </c>
      <c r="E183" s="202" t="s">
        <v>766</v>
      </c>
      <c r="F183" s="203" t="s">
        <v>767</v>
      </c>
      <c r="G183" s="204" t="s">
        <v>768</v>
      </c>
      <c r="H183" s="205">
        <v>2</v>
      </c>
      <c r="I183" s="206"/>
      <c r="J183" s="207">
        <f t="shared" si="12"/>
        <v>0</v>
      </c>
      <c r="K183" s="208"/>
      <c r="L183" s="36"/>
      <c r="M183" s="209" t="s">
        <v>1</v>
      </c>
      <c r="N183" s="210" t="s">
        <v>41</v>
      </c>
      <c r="O183" s="68"/>
      <c r="P183" s="211">
        <f t="shared" si="13"/>
        <v>0</v>
      </c>
      <c r="Q183" s="211">
        <v>0</v>
      </c>
      <c r="R183" s="211">
        <f t="shared" si="14"/>
        <v>0</v>
      </c>
      <c r="S183" s="211">
        <v>0</v>
      </c>
      <c r="T183" s="212">
        <f t="shared" si="15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131</v>
      </c>
      <c r="AT183" s="213" t="s">
        <v>121</v>
      </c>
      <c r="AU183" s="213" t="s">
        <v>117</v>
      </c>
      <c r="AY183" s="14" t="s">
        <v>118</v>
      </c>
      <c r="BE183" s="214">
        <f t="shared" si="16"/>
        <v>0</v>
      </c>
      <c r="BF183" s="214">
        <f t="shared" si="17"/>
        <v>0</v>
      </c>
      <c r="BG183" s="214">
        <f t="shared" si="18"/>
        <v>0</v>
      </c>
      <c r="BH183" s="214">
        <f t="shared" si="19"/>
        <v>0</v>
      </c>
      <c r="BI183" s="214">
        <f t="shared" si="20"/>
        <v>0</v>
      </c>
      <c r="BJ183" s="14" t="s">
        <v>117</v>
      </c>
      <c r="BK183" s="214">
        <f t="shared" si="21"/>
        <v>0</v>
      </c>
      <c r="BL183" s="14" t="s">
        <v>131</v>
      </c>
      <c r="BM183" s="213" t="s">
        <v>347</v>
      </c>
    </row>
    <row r="184" spans="1:65" s="2" customFormat="1" ht="16.5" customHeight="1">
      <c r="A184" s="31"/>
      <c r="B184" s="32"/>
      <c r="C184" s="201" t="s">
        <v>208</v>
      </c>
      <c r="D184" s="201" t="s">
        <v>121</v>
      </c>
      <c r="E184" s="202" t="s">
        <v>769</v>
      </c>
      <c r="F184" s="203" t="s">
        <v>770</v>
      </c>
      <c r="G184" s="204" t="s">
        <v>124</v>
      </c>
      <c r="H184" s="205">
        <v>4</v>
      </c>
      <c r="I184" s="206"/>
      <c r="J184" s="207">
        <f t="shared" si="12"/>
        <v>0</v>
      </c>
      <c r="K184" s="208"/>
      <c r="L184" s="36"/>
      <c r="M184" s="209" t="s">
        <v>1</v>
      </c>
      <c r="N184" s="210" t="s">
        <v>41</v>
      </c>
      <c r="O184" s="68"/>
      <c r="P184" s="211">
        <f t="shared" si="13"/>
        <v>0</v>
      </c>
      <c r="Q184" s="211">
        <v>0</v>
      </c>
      <c r="R184" s="211">
        <f t="shared" si="14"/>
        <v>0</v>
      </c>
      <c r="S184" s="211">
        <v>0</v>
      </c>
      <c r="T184" s="212">
        <f t="shared" si="15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131</v>
      </c>
      <c r="AT184" s="213" t="s">
        <v>121</v>
      </c>
      <c r="AU184" s="213" t="s">
        <v>117</v>
      </c>
      <c r="AY184" s="14" t="s">
        <v>118</v>
      </c>
      <c r="BE184" s="214">
        <f t="shared" si="16"/>
        <v>0</v>
      </c>
      <c r="BF184" s="214">
        <f t="shared" si="17"/>
        <v>0</v>
      </c>
      <c r="BG184" s="214">
        <f t="shared" si="18"/>
        <v>0</v>
      </c>
      <c r="BH184" s="214">
        <f t="shared" si="19"/>
        <v>0</v>
      </c>
      <c r="BI184" s="214">
        <f t="shared" si="20"/>
        <v>0</v>
      </c>
      <c r="BJ184" s="14" t="s">
        <v>117</v>
      </c>
      <c r="BK184" s="214">
        <f t="shared" si="21"/>
        <v>0</v>
      </c>
      <c r="BL184" s="14" t="s">
        <v>131</v>
      </c>
      <c r="BM184" s="213" t="s">
        <v>350</v>
      </c>
    </row>
    <row r="185" spans="1:65" s="2" customFormat="1" ht="21.75" customHeight="1">
      <c r="A185" s="31"/>
      <c r="B185" s="32"/>
      <c r="C185" s="201" t="s">
        <v>365</v>
      </c>
      <c r="D185" s="201" t="s">
        <v>121</v>
      </c>
      <c r="E185" s="202" t="s">
        <v>771</v>
      </c>
      <c r="F185" s="203" t="s">
        <v>772</v>
      </c>
      <c r="G185" s="204" t="s">
        <v>124</v>
      </c>
      <c r="H185" s="205">
        <v>4</v>
      </c>
      <c r="I185" s="206"/>
      <c r="J185" s="207">
        <f t="shared" si="12"/>
        <v>0</v>
      </c>
      <c r="K185" s="208"/>
      <c r="L185" s="36"/>
      <c r="M185" s="209" t="s">
        <v>1</v>
      </c>
      <c r="N185" s="210" t="s">
        <v>41</v>
      </c>
      <c r="O185" s="68"/>
      <c r="P185" s="211">
        <f t="shared" si="13"/>
        <v>0</v>
      </c>
      <c r="Q185" s="211">
        <v>0</v>
      </c>
      <c r="R185" s="211">
        <f t="shared" si="14"/>
        <v>0</v>
      </c>
      <c r="S185" s="211">
        <v>0</v>
      </c>
      <c r="T185" s="212">
        <f t="shared" si="15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131</v>
      </c>
      <c r="AT185" s="213" t="s">
        <v>121</v>
      </c>
      <c r="AU185" s="213" t="s">
        <v>117</v>
      </c>
      <c r="AY185" s="14" t="s">
        <v>118</v>
      </c>
      <c r="BE185" s="214">
        <f t="shared" si="16"/>
        <v>0</v>
      </c>
      <c r="BF185" s="214">
        <f t="shared" si="17"/>
        <v>0</v>
      </c>
      <c r="BG185" s="214">
        <f t="shared" si="18"/>
        <v>0</v>
      </c>
      <c r="BH185" s="214">
        <f t="shared" si="19"/>
        <v>0</v>
      </c>
      <c r="BI185" s="214">
        <f t="shared" si="20"/>
        <v>0</v>
      </c>
      <c r="BJ185" s="14" t="s">
        <v>117</v>
      </c>
      <c r="BK185" s="214">
        <f t="shared" si="21"/>
        <v>0</v>
      </c>
      <c r="BL185" s="14" t="s">
        <v>131</v>
      </c>
      <c r="BM185" s="213" t="s">
        <v>354</v>
      </c>
    </row>
    <row r="186" spans="1:65" s="2" customFormat="1" ht="16.5" customHeight="1">
      <c r="A186" s="31"/>
      <c r="B186" s="32"/>
      <c r="C186" s="201" t="s">
        <v>213</v>
      </c>
      <c r="D186" s="201" t="s">
        <v>121</v>
      </c>
      <c r="E186" s="202" t="s">
        <v>773</v>
      </c>
      <c r="F186" s="203" t="s">
        <v>774</v>
      </c>
      <c r="G186" s="204" t="s">
        <v>124</v>
      </c>
      <c r="H186" s="205">
        <v>5</v>
      </c>
      <c r="I186" s="206"/>
      <c r="J186" s="207">
        <f t="shared" si="12"/>
        <v>0</v>
      </c>
      <c r="K186" s="208"/>
      <c r="L186" s="36"/>
      <c r="M186" s="209" t="s">
        <v>1</v>
      </c>
      <c r="N186" s="210" t="s">
        <v>41</v>
      </c>
      <c r="O186" s="68"/>
      <c r="P186" s="211">
        <f t="shared" si="13"/>
        <v>0</v>
      </c>
      <c r="Q186" s="211">
        <v>0</v>
      </c>
      <c r="R186" s="211">
        <f t="shared" si="14"/>
        <v>0</v>
      </c>
      <c r="S186" s="211">
        <v>0</v>
      </c>
      <c r="T186" s="212">
        <f t="shared" si="15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131</v>
      </c>
      <c r="AT186" s="213" t="s">
        <v>121</v>
      </c>
      <c r="AU186" s="213" t="s">
        <v>117</v>
      </c>
      <c r="AY186" s="14" t="s">
        <v>118</v>
      </c>
      <c r="BE186" s="214">
        <f t="shared" si="16"/>
        <v>0</v>
      </c>
      <c r="BF186" s="214">
        <f t="shared" si="17"/>
        <v>0</v>
      </c>
      <c r="BG186" s="214">
        <f t="shared" si="18"/>
        <v>0</v>
      </c>
      <c r="BH186" s="214">
        <f t="shared" si="19"/>
        <v>0</v>
      </c>
      <c r="BI186" s="214">
        <f t="shared" si="20"/>
        <v>0</v>
      </c>
      <c r="BJ186" s="14" t="s">
        <v>117</v>
      </c>
      <c r="BK186" s="214">
        <f t="shared" si="21"/>
        <v>0</v>
      </c>
      <c r="BL186" s="14" t="s">
        <v>131</v>
      </c>
      <c r="BM186" s="213" t="s">
        <v>357</v>
      </c>
    </row>
    <row r="187" spans="1:65" s="2" customFormat="1" ht="16.5" customHeight="1">
      <c r="A187" s="31"/>
      <c r="B187" s="32"/>
      <c r="C187" s="201" t="s">
        <v>373</v>
      </c>
      <c r="D187" s="201" t="s">
        <v>121</v>
      </c>
      <c r="E187" s="202" t="s">
        <v>775</v>
      </c>
      <c r="F187" s="203" t="s">
        <v>776</v>
      </c>
      <c r="G187" s="204" t="s">
        <v>124</v>
      </c>
      <c r="H187" s="205">
        <v>4</v>
      </c>
      <c r="I187" s="206"/>
      <c r="J187" s="207">
        <f t="shared" si="12"/>
        <v>0</v>
      </c>
      <c r="K187" s="208"/>
      <c r="L187" s="36"/>
      <c r="M187" s="209" t="s">
        <v>1</v>
      </c>
      <c r="N187" s="210" t="s">
        <v>41</v>
      </c>
      <c r="O187" s="68"/>
      <c r="P187" s="211">
        <f t="shared" si="13"/>
        <v>0</v>
      </c>
      <c r="Q187" s="211">
        <v>0</v>
      </c>
      <c r="R187" s="211">
        <f t="shared" si="14"/>
        <v>0</v>
      </c>
      <c r="S187" s="211">
        <v>0</v>
      </c>
      <c r="T187" s="212">
        <f t="shared" si="15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131</v>
      </c>
      <c r="AT187" s="213" t="s">
        <v>121</v>
      </c>
      <c r="AU187" s="213" t="s">
        <v>117</v>
      </c>
      <c r="AY187" s="14" t="s">
        <v>118</v>
      </c>
      <c r="BE187" s="214">
        <f t="shared" si="16"/>
        <v>0</v>
      </c>
      <c r="BF187" s="214">
        <f t="shared" si="17"/>
        <v>0</v>
      </c>
      <c r="BG187" s="214">
        <f t="shared" si="18"/>
        <v>0</v>
      </c>
      <c r="BH187" s="214">
        <f t="shared" si="19"/>
        <v>0</v>
      </c>
      <c r="BI187" s="214">
        <f t="shared" si="20"/>
        <v>0</v>
      </c>
      <c r="BJ187" s="14" t="s">
        <v>117</v>
      </c>
      <c r="BK187" s="214">
        <f t="shared" si="21"/>
        <v>0</v>
      </c>
      <c r="BL187" s="14" t="s">
        <v>131</v>
      </c>
      <c r="BM187" s="213" t="s">
        <v>361</v>
      </c>
    </row>
    <row r="188" spans="1:65" s="2" customFormat="1" ht="21.75" customHeight="1">
      <c r="A188" s="31"/>
      <c r="B188" s="32"/>
      <c r="C188" s="201" t="s">
        <v>216</v>
      </c>
      <c r="D188" s="201" t="s">
        <v>121</v>
      </c>
      <c r="E188" s="202" t="s">
        <v>777</v>
      </c>
      <c r="F188" s="203" t="s">
        <v>778</v>
      </c>
      <c r="G188" s="204" t="s">
        <v>130</v>
      </c>
      <c r="H188" s="205">
        <v>26.9</v>
      </c>
      <c r="I188" s="206"/>
      <c r="J188" s="207">
        <f t="shared" si="12"/>
        <v>0</v>
      </c>
      <c r="K188" s="208"/>
      <c r="L188" s="36"/>
      <c r="M188" s="209" t="s">
        <v>1</v>
      </c>
      <c r="N188" s="210" t="s">
        <v>41</v>
      </c>
      <c r="O188" s="68"/>
      <c r="P188" s="211">
        <f t="shared" si="13"/>
        <v>0</v>
      </c>
      <c r="Q188" s="211">
        <v>0</v>
      </c>
      <c r="R188" s="211">
        <f t="shared" si="14"/>
        <v>0</v>
      </c>
      <c r="S188" s="211">
        <v>0</v>
      </c>
      <c r="T188" s="212">
        <f t="shared" si="15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131</v>
      </c>
      <c r="AT188" s="213" t="s">
        <v>121</v>
      </c>
      <c r="AU188" s="213" t="s">
        <v>117</v>
      </c>
      <c r="AY188" s="14" t="s">
        <v>118</v>
      </c>
      <c r="BE188" s="214">
        <f t="shared" si="16"/>
        <v>0</v>
      </c>
      <c r="BF188" s="214">
        <f t="shared" si="17"/>
        <v>0</v>
      </c>
      <c r="BG188" s="214">
        <f t="shared" si="18"/>
        <v>0</v>
      </c>
      <c r="BH188" s="214">
        <f t="shared" si="19"/>
        <v>0</v>
      </c>
      <c r="BI188" s="214">
        <f t="shared" si="20"/>
        <v>0</v>
      </c>
      <c r="BJ188" s="14" t="s">
        <v>117</v>
      </c>
      <c r="BK188" s="214">
        <f t="shared" si="21"/>
        <v>0</v>
      </c>
      <c r="BL188" s="14" t="s">
        <v>131</v>
      </c>
      <c r="BM188" s="213" t="s">
        <v>364</v>
      </c>
    </row>
    <row r="189" spans="1:65" s="12" customFormat="1" ht="22.75" customHeight="1">
      <c r="B189" s="185"/>
      <c r="C189" s="186"/>
      <c r="D189" s="187" t="s">
        <v>74</v>
      </c>
      <c r="E189" s="199" t="s">
        <v>464</v>
      </c>
      <c r="F189" s="199" t="s">
        <v>465</v>
      </c>
      <c r="G189" s="186"/>
      <c r="H189" s="186"/>
      <c r="I189" s="189"/>
      <c r="J189" s="200">
        <f>BK189</f>
        <v>0</v>
      </c>
      <c r="K189" s="186"/>
      <c r="L189" s="191"/>
      <c r="M189" s="192"/>
      <c r="N189" s="193"/>
      <c r="O189" s="193"/>
      <c r="P189" s="194">
        <f>SUM(P190:P243)</f>
        <v>0</v>
      </c>
      <c r="Q189" s="193"/>
      <c r="R189" s="194">
        <f>SUM(R190:R243)</f>
        <v>0</v>
      </c>
      <c r="S189" s="193"/>
      <c r="T189" s="195">
        <f>SUM(T190:T243)</f>
        <v>0</v>
      </c>
      <c r="AR189" s="196" t="s">
        <v>117</v>
      </c>
      <c r="AT189" s="197" t="s">
        <v>74</v>
      </c>
      <c r="AU189" s="197" t="s">
        <v>83</v>
      </c>
      <c r="AY189" s="196" t="s">
        <v>118</v>
      </c>
      <c r="BK189" s="198">
        <f>SUM(BK190:BK243)</f>
        <v>0</v>
      </c>
    </row>
    <row r="190" spans="1:65" s="2" customFormat="1" ht="16.5" customHeight="1">
      <c r="A190" s="31"/>
      <c r="B190" s="32"/>
      <c r="C190" s="201" t="s">
        <v>380</v>
      </c>
      <c r="D190" s="201" t="s">
        <v>121</v>
      </c>
      <c r="E190" s="202" t="s">
        <v>779</v>
      </c>
      <c r="F190" s="203" t="s">
        <v>780</v>
      </c>
      <c r="G190" s="204" t="s">
        <v>124</v>
      </c>
      <c r="H190" s="205">
        <v>2</v>
      </c>
      <c r="I190" s="206"/>
      <c r="J190" s="207">
        <f>ROUND(I190*H190,2)</f>
        <v>0</v>
      </c>
      <c r="K190" s="208"/>
      <c r="L190" s="36"/>
      <c r="M190" s="209" t="s">
        <v>1</v>
      </c>
      <c r="N190" s="210" t="s">
        <v>41</v>
      </c>
      <c r="O190" s="68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131</v>
      </c>
      <c r="AT190" s="213" t="s">
        <v>121</v>
      </c>
      <c r="AU190" s="213" t="s">
        <v>117</v>
      </c>
      <c r="AY190" s="14" t="s">
        <v>118</v>
      </c>
      <c r="BE190" s="214">
        <f>IF(N190="základná",J190,0)</f>
        <v>0</v>
      </c>
      <c r="BF190" s="214">
        <f>IF(N190="znížená",J190,0)</f>
        <v>0</v>
      </c>
      <c r="BG190" s="214">
        <f>IF(N190="zákl. prenesená",J190,0)</f>
        <v>0</v>
      </c>
      <c r="BH190" s="214">
        <f>IF(N190="zníž. prenesená",J190,0)</f>
        <v>0</v>
      </c>
      <c r="BI190" s="214">
        <f>IF(N190="nulová",J190,0)</f>
        <v>0</v>
      </c>
      <c r="BJ190" s="14" t="s">
        <v>117</v>
      </c>
      <c r="BK190" s="214">
        <f>ROUND(I190*H190,2)</f>
        <v>0</v>
      </c>
      <c r="BL190" s="14" t="s">
        <v>131</v>
      </c>
      <c r="BM190" s="213" t="s">
        <v>368</v>
      </c>
    </row>
    <row r="191" spans="1:65" s="2" customFormat="1" ht="33" customHeight="1">
      <c r="A191" s="31"/>
      <c r="B191" s="32"/>
      <c r="C191" s="219" t="s">
        <v>221</v>
      </c>
      <c r="D191" s="219" t="s">
        <v>141</v>
      </c>
      <c r="E191" s="220" t="s">
        <v>781</v>
      </c>
      <c r="F191" s="221" t="s">
        <v>782</v>
      </c>
      <c r="G191" s="222" t="s">
        <v>124</v>
      </c>
      <c r="H191" s="223">
        <v>2</v>
      </c>
      <c r="I191" s="224"/>
      <c r="J191" s="225">
        <f>ROUND(I191*H191,2)</f>
        <v>0</v>
      </c>
      <c r="K191" s="226"/>
      <c r="L191" s="227"/>
      <c r="M191" s="228" t="s">
        <v>1</v>
      </c>
      <c r="N191" s="229" t="s">
        <v>41</v>
      </c>
      <c r="O191" s="68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3" t="s">
        <v>155</v>
      </c>
      <c r="AT191" s="213" t="s">
        <v>141</v>
      </c>
      <c r="AU191" s="213" t="s">
        <v>117</v>
      </c>
      <c r="AY191" s="14" t="s">
        <v>118</v>
      </c>
      <c r="BE191" s="214">
        <f>IF(N191="základná",J191,0)</f>
        <v>0</v>
      </c>
      <c r="BF191" s="214">
        <f>IF(N191="znížená",J191,0)</f>
        <v>0</v>
      </c>
      <c r="BG191" s="214">
        <f>IF(N191="zákl. prenesená",J191,0)</f>
        <v>0</v>
      </c>
      <c r="BH191" s="214">
        <f>IF(N191="zníž. prenesená",J191,0)</f>
        <v>0</v>
      </c>
      <c r="BI191" s="214">
        <f>IF(N191="nulová",J191,0)</f>
        <v>0</v>
      </c>
      <c r="BJ191" s="14" t="s">
        <v>117</v>
      </c>
      <c r="BK191" s="214">
        <f>ROUND(I191*H191,2)</f>
        <v>0</v>
      </c>
      <c r="BL191" s="14" t="s">
        <v>131</v>
      </c>
      <c r="BM191" s="213" t="s">
        <v>372</v>
      </c>
    </row>
    <row r="192" spans="1:65" s="2" customFormat="1" ht="27">
      <c r="A192" s="31"/>
      <c r="B192" s="32"/>
      <c r="C192" s="33"/>
      <c r="D192" s="215" t="s">
        <v>126</v>
      </c>
      <c r="E192" s="33"/>
      <c r="F192" s="216" t="s">
        <v>783</v>
      </c>
      <c r="G192" s="33"/>
      <c r="H192" s="33"/>
      <c r="I192" s="112"/>
      <c r="J192" s="33"/>
      <c r="K192" s="33"/>
      <c r="L192" s="36"/>
      <c r="M192" s="217"/>
      <c r="N192" s="218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4" t="s">
        <v>126</v>
      </c>
      <c r="AU192" s="14" t="s">
        <v>117</v>
      </c>
    </row>
    <row r="193" spans="1:65" s="2" customFormat="1" ht="21.75" customHeight="1">
      <c r="A193" s="31"/>
      <c r="B193" s="32"/>
      <c r="C193" s="219" t="s">
        <v>387</v>
      </c>
      <c r="D193" s="219" t="s">
        <v>141</v>
      </c>
      <c r="E193" s="220" t="s">
        <v>784</v>
      </c>
      <c r="F193" s="221" t="s">
        <v>785</v>
      </c>
      <c r="G193" s="222" t="s">
        <v>124</v>
      </c>
      <c r="H193" s="223">
        <v>2</v>
      </c>
      <c r="I193" s="224"/>
      <c r="J193" s="225">
        <f>ROUND(I193*H193,2)</f>
        <v>0</v>
      </c>
      <c r="K193" s="226"/>
      <c r="L193" s="227"/>
      <c r="M193" s="228" t="s">
        <v>1</v>
      </c>
      <c r="N193" s="229" t="s">
        <v>41</v>
      </c>
      <c r="O193" s="68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3" t="s">
        <v>155</v>
      </c>
      <c r="AT193" s="213" t="s">
        <v>141</v>
      </c>
      <c r="AU193" s="213" t="s">
        <v>117</v>
      </c>
      <c r="AY193" s="14" t="s">
        <v>118</v>
      </c>
      <c r="BE193" s="214">
        <f>IF(N193="základná",J193,0)</f>
        <v>0</v>
      </c>
      <c r="BF193" s="214">
        <f>IF(N193="znížená",J193,0)</f>
        <v>0</v>
      </c>
      <c r="BG193" s="214">
        <f>IF(N193="zákl. prenesená",J193,0)</f>
        <v>0</v>
      </c>
      <c r="BH193" s="214">
        <f>IF(N193="zníž. prenesená",J193,0)</f>
        <v>0</v>
      </c>
      <c r="BI193" s="214">
        <f>IF(N193="nulová",J193,0)</f>
        <v>0</v>
      </c>
      <c r="BJ193" s="14" t="s">
        <v>117</v>
      </c>
      <c r="BK193" s="214">
        <f>ROUND(I193*H193,2)</f>
        <v>0</v>
      </c>
      <c r="BL193" s="14" t="s">
        <v>131</v>
      </c>
      <c r="BM193" s="213" t="s">
        <v>376</v>
      </c>
    </row>
    <row r="194" spans="1:65" s="2" customFormat="1" ht="27">
      <c r="A194" s="31"/>
      <c r="B194" s="32"/>
      <c r="C194" s="33"/>
      <c r="D194" s="215" t="s">
        <v>126</v>
      </c>
      <c r="E194" s="33"/>
      <c r="F194" s="216" t="s">
        <v>786</v>
      </c>
      <c r="G194" s="33"/>
      <c r="H194" s="33"/>
      <c r="I194" s="112"/>
      <c r="J194" s="33"/>
      <c r="K194" s="33"/>
      <c r="L194" s="36"/>
      <c r="M194" s="217"/>
      <c r="N194" s="218"/>
      <c r="O194" s="68"/>
      <c r="P194" s="68"/>
      <c r="Q194" s="68"/>
      <c r="R194" s="68"/>
      <c r="S194" s="68"/>
      <c r="T194" s="69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4" t="s">
        <v>126</v>
      </c>
      <c r="AU194" s="14" t="s">
        <v>117</v>
      </c>
    </row>
    <row r="195" spans="1:65" s="2" customFormat="1" ht="33" customHeight="1">
      <c r="A195" s="31"/>
      <c r="B195" s="32"/>
      <c r="C195" s="219" t="s">
        <v>225</v>
      </c>
      <c r="D195" s="219" t="s">
        <v>141</v>
      </c>
      <c r="E195" s="220" t="s">
        <v>787</v>
      </c>
      <c r="F195" s="221" t="s">
        <v>788</v>
      </c>
      <c r="G195" s="222" t="s">
        <v>124</v>
      </c>
      <c r="H195" s="223">
        <v>3</v>
      </c>
      <c r="I195" s="224"/>
      <c r="J195" s="225">
        <f>ROUND(I195*H195,2)</f>
        <v>0</v>
      </c>
      <c r="K195" s="226"/>
      <c r="L195" s="227"/>
      <c r="M195" s="228" t="s">
        <v>1</v>
      </c>
      <c r="N195" s="229" t="s">
        <v>41</v>
      </c>
      <c r="O195" s="68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3" t="s">
        <v>155</v>
      </c>
      <c r="AT195" s="213" t="s">
        <v>141</v>
      </c>
      <c r="AU195" s="213" t="s">
        <v>117</v>
      </c>
      <c r="AY195" s="14" t="s">
        <v>118</v>
      </c>
      <c r="BE195" s="214">
        <f>IF(N195="základná",J195,0)</f>
        <v>0</v>
      </c>
      <c r="BF195" s="214">
        <f>IF(N195="znížená",J195,0)</f>
        <v>0</v>
      </c>
      <c r="BG195" s="214">
        <f>IF(N195="zákl. prenesená",J195,0)</f>
        <v>0</v>
      </c>
      <c r="BH195" s="214">
        <f>IF(N195="zníž. prenesená",J195,0)</f>
        <v>0</v>
      </c>
      <c r="BI195" s="214">
        <f>IF(N195="nulová",J195,0)</f>
        <v>0</v>
      </c>
      <c r="BJ195" s="14" t="s">
        <v>117</v>
      </c>
      <c r="BK195" s="214">
        <f>ROUND(I195*H195,2)</f>
        <v>0</v>
      </c>
      <c r="BL195" s="14" t="s">
        <v>131</v>
      </c>
      <c r="BM195" s="213" t="s">
        <v>379</v>
      </c>
    </row>
    <row r="196" spans="1:65" s="2" customFormat="1" ht="36">
      <c r="A196" s="31"/>
      <c r="B196" s="32"/>
      <c r="C196" s="33"/>
      <c r="D196" s="215" t="s">
        <v>126</v>
      </c>
      <c r="E196" s="33"/>
      <c r="F196" s="216" t="s">
        <v>789</v>
      </c>
      <c r="G196" s="33"/>
      <c r="H196" s="33"/>
      <c r="I196" s="112"/>
      <c r="J196" s="33"/>
      <c r="K196" s="33"/>
      <c r="L196" s="36"/>
      <c r="M196" s="217"/>
      <c r="N196" s="218"/>
      <c r="O196" s="68"/>
      <c r="P196" s="68"/>
      <c r="Q196" s="68"/>
      <c r="R196" s="68"/>
      <c r="S196" s="68"/>
      <c r="T196" s="69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4" t="s">
        <v>126</v>
      </c>
      <c r="AU196" s="14" t="s">
        <v>117</v>
      </c>
    </row>
    <row r="197" spans="1:65" s="2" customFormat="1" ht="21.75" customHeight="1">
      <c r="A197" s="31"/>
      <c r="B197" s="32"/>
      <c r="C197" s="219" t="s">
        <v>394</v>
      </c>
      <c r="D197" s="219" t="s">
        <v>141</v>
      </c>
      <c r="E197" s="220" t="s">
        <v>790</v>
      </c>
      <c r="F197" s="221" t="s">
        <v>791</v>
      </c>
      <c r="G197" s="222" t="s">
        <v>124</v>
      </c>
      <c r="H197" s="223">
        <v>1</v>
      </c>
      <c r="I197" s="224"/>
      <c r="J197" s="225">
        <f>ROUND(I197*H197,2)</f>
        <v>0</v>
      </c>
      <c r="K197" s="226"/>
      <c r="L197" s="227"/>
      <c r="M197" s="228" t="s">
        <v>1</v>
      </c>
      <c r="N197" s="229" t="s">
        <v>41</v>
      </c>
      <c r="O197" s="68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3" t="s">
        <v>155</v>
      </c>
      <c r="AT197" s="213" t="s">
        <v>141</v>
      </c>
      <c r="AU197" s="213" t="s">
        <v>117</v>
      </c>
      <c r="AY197" s="14" t="s">
        <v>118</v>
      </c>
      <c r="BE197" s="214">
        <f>IF(N197="základná",J197,0)</f>
        <v>0</v>
      </c>
      <c r="BF197" s="214">
        <f>IF(N197="znížená",J197,0)</f>
        <v>0</v>
      </c>
      <c r="BG197" s="214">
        <f>IF(N197="zákl. prenesená",J197,0)</f>
        <v>0</v>
      </c>
      <c r="BH197" s="214">
        <f>IF(N197="zníž. prenesená",J197,0)</f>
        <v>0</v>
      </c>
      <c r="BI197" s="214">
        <f>IF(N197="nulová",J197,0)</f>
        <v>0</v>
      </c>
      <c r="BJ197" s="14" t="s">
        <v>117</v>
      </c>
      <c r="BK197" s="214">
        <f>ROUND(I197*H197,2)</f>
        <v>0</v>
      </c>
      <c r="BL197" s="14" t="s">
        <v>131</v>
      </c>
      <c r="BM197" s="213" t="s">
        <v>383</v>
      </c>
    </row>
    <row r="198" spans="1:65" s="2" customFormat="1" ht="27">
      <c r="A198" s="31"/>
      <c r="B198" s="32"/>
      <c r="C198" s="33"/>
      <c r="D198" s="215" t="s">
        <v>126</v>
      </c>
      <c r="E198" s="33"/>
      <c r="F198" s="216" t="s">
        <v>792</v>
      </c>
      <c r="G198" s="33"/>
      <c r="H198" s="33"/>
      <c r="I198" s="112"/>
      <c r="J198" s="33"/>
      <c r="K198" s="33"/>
      <c r="L198" s="36"/>
      <c r="M198" s="217"/>
      <c r="N198" s="218"/>
      <c r="O198" s="68"/>
      <c r="P198" s="68"/>
      <c r="Q198" s="68"/>
      <c r="R198" s="68"/>
      <c r="S198" s="68"/>
      <c r="T198" s="69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4" t="s">
        <v>126</v>
      </c>
      <c r="AU198" s="14" t="s">
        <v>117</v>
      </c>
    </row>
    <row r="199" spans="1:65" s="2" customFormat="1" ht="33" customHeight="1">
      <c r="A199" s="31"/>
      <c r="B199" s="32"/>
      <c r="C199" s="219" t="s">
        <v>230</v>
      </c>
      <c r="D199" s="219" t="s">
        <v>141</v>
      </c>
      <c r="E199" s="220" t="s">
        <v>793</v>
      </c>
      <c r="F199" s="221" t="s">
        <v>794</v>
      </c>
      <c r="G199" s="222" t="s">
        <v>124</v>
      </c>
      <c r="H199" s="223">
        <v>1</v>
      </c>
      <c r="I199" s="224"/>
      <c r="J199" s="225">
        <f>ROUND(I199*H199,2)</f>
        <v>0</v>
      </c>
      <c r="K199" s="226"/>
      <c r="L199" s="227"/>
      <c r="M199" s="228" t="s">
        <v>1</v>
      </c>
      <c r="N199" s="229" t="s">
        <v>41</v>
      </c>
      <c r="O199" s="68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3" t="s">
        <v>155</v>
      </c>
      <c r="AT199" s="213" t="s">
        <v>141</v>
      </c>
      <c r="AU199" s="213" t="s">
        <v>117</v>
      </c>
      <c r="AY199" s="14" t="s">
        <v>118</v>
      </c>
      <c r="BE199" s="214">
        <f>IF(N199="základná",J199,0)</f>
        <v>0</v>
      </c>
      <c r="BF199" s="214">
        <f>IF(N199="znížená",J199,0)</f>
        <v>0</v>
      </c>
      <c r="BG199" s="214">
        <f>IF(N199="zákl. prenesená",J199,0)</f>
        <v>0</v>
      </c>
      <c r="BH199" s="214">
        <f>IF(N199="zníž. prenesená",J199,0)</f>
        <v>0</v>
      </c>
      <c r="BI199" s="214">
        <f>IF(N199="nulová",J199,0)</f>
        <v>0</v>
      </c>
      <c r="BJ199" s="14" t="s">
        <v>117</v>
      </c>
      <c r="BK199" s="214">
        <f>ROUND(I199*H199,2)</f>
        <v>0</v>
      </c>
      <c r="BL199" s="14" t="s">
        <v>131</v>
      </c>
      <c r="BM199" s="213" t="s">
        <v>386</v>
      </c>
    </row>
    <row r="200" spans="1:65" s="2" customFormat="1" ht="27">
      <c r="A200" s="31"/>
      <c r="B200" s="32"/>
      <c r="C200" s="33"/>
      <c r="D200" s="215" t="s">
        <v>126</v>
      </c>
      <c r="E200" s="33"/>
      <c r="F200" s="216" t="s">
        <v>795</v>
      </c>
      <c r="G200" s="33"/>
      <c r="H200" s="33"/>
      <c r="I200" s="112"/>
      <c r="J200" s="33"/>
      <c r="K200" s="33"/>
      <c r="L200" s="36"/>
      <c r="M200" s="217"/>
      <c r="N200" s="218"/>
      <c r="O200" s="68"/>
      <c r="P200" s="68"/>
      <c r="Q200" s="68"/>
      <c r="R200" s="68"/>
      <c r="S200" s="68"/>
      <c r="T200" s="69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4" t="s">
        <v>126</v>
      </c>
      <c r="AU200" s="14" t="s">
        <v>117</v>
      </c>
    </row>
    <row r="201" spans="1:65" s="2" customFormat="1" ht="21.75" customHeight="1">
      <c r="A201" s="31"/>
      <c r="B201" s="32"/>
      <c r="C201" s="219" t="s">
        <v>401</v>
      </c>
      <c r="D201" s="219" t="s">
        <v>141</v>
      </c>
      <c r="E201" s="220" t="s">
        <v>796</v>
      </c>
      <c r="F201" s="221" t="s">
        <v>549</v>
      </c>
      <c r="G201" s="222" t="s">
        <v>124</v>
      </c>
      <c r="H201" s="223">
        <v>2</v>
      </c>
      <c r="I201" s="224"/>
      <c r="J201" s="225">
        <f>ROUND(I201*H201,2)</f>
        <v>0</v>
      </c>
      <c r="K201" s="226"/>
      <c r="L201" s="227"/>
      <c r="M201" s="228" t="s">
        <v>1</v>
      </c>
      <c r="N201" s="229" t="s">
        <v>41</v>
      </c>
      <c r="O201" s="68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3" t="s">
        <v>155</v>
      </c>
      <c r="AT201" s="213" t="s">
        <v>141</v>
      </c>
      <c r="AU201" s="213" t="s">
        <v>117</v>
      </c>
      <c r="AY201" s="14" t="s">
        <v>118</v>
      </c>
      <c r="BE201" s="214">
        <f>IF(N201="základná",J201,0)</f>
        <v>0</v>
      </c>
      <c r="BF201" s="214">
        <f>IF(N201="znížená",J201,0)</f>
        <v>0</v>
      </c>
      <c r="BG201" s="214">
        <f>IF(N201="zákl. prenesená",J201,0)</f>
        <v>0</v>
      </c>
      <c r="BH201" s="214">
        <f>IF(N201="zníž. prenesená",J201,0)</f>
        <v>0</v>
      </c>
      <c r="BI201" s="214">
        <f>IF(N201="nulová",J201,0)</f>
        <v>0</v>
      </c>
      <c r="BJ201" s="14" t="s">
        <v>117</v>
      </c>
      <c r="BK201" s="214">
        <f>ROUND(I201*H201,2)</f>
        <v>0</v>
      </c>
      <c r="BL201" s="14" t="s">
        <v>131</v>
      </c>
      <c r="BM201" s="213" t="s">
        <v>390</v>
      </c>
    </row>
    <row r="202" spans="1:65" s="2" customFormat="1" ht="36">
      <c r="A202" s="31"/>
      <c r="B202" s="32"/>
      <c r="C202" s="33"/>
      <c r="D202" s="215" t="s">
        <v>126</v>
      </c>
      <c r="E202" s="33"/>
      <c r="F202" s="216" t="s">
        <v>797</v>
      </c>
      <c r="G202" s="33"/>
      <c r="H202" s="33"/>
      <c r="I202" s="112"/>
      <c r="J202" s="33"/>
      <c r="K202" s="33"/>
      <c r="L202" s="36"/>
      <c r="M202" s="217"/>
      <c r="N202" s="218"/>
      <c r="O202" s="68"/>
      <c r="P202" s="68"/>
      <c r="Q202" s="68"/>
      <c r="R202" s="68"/>
      <c r="S202" s="68"/>
      <c r="T202" s="69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4" t="s">
        <v>126</v>
      </c>
      <c r="AU202" s="14" t="s">
        <v>117</v>
      </c>
    </row>
    <row r="203" spans="1:65" s="2" customFormat="1" ht="33" customHeight="1">
      <c r="A203" s="31"/>
      <c r="B203" s="32"/>
      <c r="C203" s="219" t="s">
        <v>233</v>
      </c>
      <c r="D203" s="219" t="s">
        <v>141</v>
      </c>
      <c r="E203" s="220" t="s">
        <v>798</v>
      </c>
      <c r="F203" s="221" t="s">
        <v>799</v>
      </c>
      <c r="G203" s="222" t="s">
        <v>124</v>
      </c>
      <c r="H203" s="223">
        <v>2</v>
      </c>
      <c r="I203" s="224"/>
      <c r="J203" s="225">
        <f>ROUND(I203*H203,2)</f>
        <v>0</v>
      </c>
      <c r="K203" s="226"/>
      <c r="L203" s="227"/>
      <c r="M203" s="228" t="s">
        <v>1</v>
      </c>
      <c r="N203" s="229" t="s">
        <v>41</v>
      </c>
      <c r="O203" s="68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3" t="s">
        <v>155</v>
      </c>
      <c r="AT203" s="213" t="s">
        <v>141</v>
      </c>
      <c r="AU203" s="213" t="s">
        <v>117</v>
      </c>
      <c r="AY203" s="14" t="s">
        <v>118</v>
      </c>
      <c r="BE203" s="214">
        <f>IF(N203="základná",J203,0)</f>
        <v>0</v>
      </c>
      <c r="BF203" s="214">
        <f>IF(N203="znížená",J203,0)</f>
        <v>0</v>
      </c>
      <c r="BG203" s="214">
        <f>IF(N203="zákl. prenesená",J203,0)</f>
        <v>0</v>
      </c>
      <c r="BH203" s="214">
        <f>IF(N203="zníž. prenesená",J203,0)</f>
        <v>0</v>
      </c>
      <c r="BI203" s="214">
        <f>IF(N203="nulová",J203,0)</f>
        <v>0</v>
      </c>
      <c r="BJ203" s="14" t="s">
        <v>117</v>
      </c>
      <c r="BK203" s="214">
        <f>ROUND(I203*H203,2)</f>
        <v>0</v>
      </c>
      <c r="BL203" s="14" t="s">
        <v>131</v>
      </c>
      <c r="BM203" s="213" t="s">
        <v>393</v>
      </c>
    </row>
    <row r="204" spans="1:65" s="2" customFormat="1" ht="27">
      <c r="A204" s="31"/>
      <c r="B204" s="32"/>
      <c r="C204" s="33"/>
      <c r="D204" s="215" t="s">
        <v>126</v>
      </c>
      <c r="E204" s="33"/>
      <c r="F204" s="216" t="s">
        <v>800</v>
      </c>
      <c r="G204" s="33"/>
      <c r="H204" s="33"/>
      <c r="I204" s="112"/>
      <c r="J204" s="33"/>
      <c r="K204" s="33"/>
      <c r="L204" s="36"/>
      <c r="M204" s="217"/>
      <c r="N204" s="218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126</v>
      </c>
      <c r="AU204" s="14" t="s">
        <v>117</v>
      </c>
    </row>
    <row r="205" spans="1:65" s="2" customFormat="1" ht="21.75" customHeight="1">
      <c r="A205" s="31"/>
      <c r="B205" s="32"/>
      <c r="C205" s="201" t="s">
        <v>408</v>
      </c>
      <c r="D205" s="201" t="s">
        <v>121</v>
      </c>
      <c r="E205" s="202" t="s">
        <v>801</v>
      </c>
      <c r="F205" s="203" t="s">
        <v>802</v>
      </c>
      <c r="G205" s="204" t="s">
        <v>468</v>
      </c>
      <c r="H205" s="205">
        <v>5</v>
      </c>
      <c r="I205" s="206"/>
      <c r="J205" s="207">
        <f>ROUND(I205*H205,2)</f>
        <v>0</v>
      </c>
      <c r="K205" s="208"/>
      <c r="L205" s="36"/>
      <c r="M205" s="209" t="s">
        <v>1</v>
      </c>
      <c r="N205" s="210" t="s">
        <v>41</v>
      </c>
      <c r="O205" s="68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3" t="s">
        <v>131</v>
      </c>
      <c r="AT205" s="213" t="s">
        <v>121</v>
      </c>
      <c r="AU205" s="213" t="s">
        <v>117</v>
      </c>
      <c r="AY205" s="14" t="s">
        <v>118</v>
      </c>
      <c r="BE205" s="214">
        <f>IF(N205="základná",J205,0)</f>
        <v>0</v>
      </c>
      <c r="BF205" s="214">
        <f>IF(N205="znížená",J205,0)</f>
        <v>0</v>
      </c>
      <c r="BG205" s="214">
        <f>IF(N205="zákl. prenesená",J205,0)</f>
        <v>0</v>
      </c>
      <c r="BH205" s="214">
        <f>IF(N205="zníž. prenesená",J205,0)</f>
        <v>0</v>
      </c>
      <c r="BI205" s="214">
        <f>IF(N205="nulová",J205,0)</f>
        <v>0</v>
      </c>
      <c r="BJ205" s="14" t="s">
        <v>117</v>
      </c>
      <c r="BK205" s="214">
        <f>ROUND(I205*H205,2)</f>
        <v>0</v>
      </c>
      <c r="BL205" s="14" t="s">
        <v>131</v>
      </c>
      <c r="BM205" s="213" t="s">
        <v>397</v>
      </c>
    </row>
    <row r="206" spans="1:65" s="2" customFormat="1" ht="21.75" customHeight="1">
      <c r="A206" s="31"/>
      <c r="B206" s="32"/>
      <c r="C206" s="219" t="s">
        <v>240</v>
      </c>
      <c r="D206" s="219" t="s">
        <v>141</v>
      </c>
      <c r="E206" s="220" t="s">
        <v>803</v>
      </c>
      <c r="F206" s="221" t="s">
        <v>804</v>
      </c>
      <c r="G206" s="222" t="s">
        <v>124</v>
      </c>
      <c r="H206" s="223">
        <v>1</v>
      </c>
      <c r="I206" s="224"/>
      <c r="J206" s="225">
        <f>ROUND(I206*H206,2)</f>
        <v>0</v>
      </c>
      <c r="K206" s="226"/>
      <c r="L206" s="227"/>
      <c r="M206" s="228" t="s">
        <v>1</v>
      </c>
      <c r="N206" s="229" t="s">
        <v>41</v>
      </c>
      <c r="O206" s="68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3" t="s">
        <v>155</v>
      </c>
      <c r="AT206" s="213" t="s">
        <v>141</v>
      </c>
      <c r="AU206" s="213" t="s">
        <v>117</v>
      </c>
      <c r="AY206" s="14" t="s">
        <v>118</v>
      </c>
      <c r="BE206" s="214">
        <f>IF(N206="základná",J206,0)</f>
        <v>0</v>
      </c>
      <c r="BF206" s="214">
        <f>IF(N206="znížená",J206,0)</f>
        <v>0</v>
      </c>
      <c r="BG206" s="214">
        <f>IF(N206="zákl. prenesená",J206,0)</f>
        <v>0</v>
      </c>
      <c r="BH206" s="214">
        <f>IF(N206="zníž. prenesená",J206,0)</f>
        <v>0</v>
      </c>
      <c r="BI206" s="214">
        <f>IF(N206="nulová",J206,0)</f>
        <v>0</v>
      </c>
      <c r="BJ206" s="14" t="s">
        <v>117</v>
      </c>
      <c r="BK206" s="214">
        <f>ROUND(I206*H206,2)</f>
        <v>0</v>
      </c>
      <c r="BL206" s="14" t="s">
        <v>131</v>
      </c>
      <c r="BM206" s="213" t="s">
        <v>400</v>
      </c>
    </row>
    <row r="207" spans="1:65" s="2" customFormat="1" ht="27">
      <c r="A207" s="31"/>
      <c r="B207" s="32"/>
      <c r="C207" s="33"/>
      <c r="D207" s="215" t="s">
        <v>126</v>
      </c>
      <c r="E207" s="33"/>
      <c r="F207" s="216" t="s">
        <v>805</v>
      </c>
      <c r="G207" s="33"/>
      <c r="H207" s="33"/>
      <c r="I207" s="112"/>
      <c r="J207" s="33"/>
      <c r="K207" s="33"/>
      <c r="L207" s="36"/>
      <c r="M207" s="217"/>
      <c r="N207" s="218"/>
      <c r="O207" s="68"/>
      <c r="P207" s="68"/>
      <c r="Q207" s="68"/>
      <c r="R207" s="68"/>
      <c r="S207" s="68"/>
      <c r="T207" s="69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4" t="s">
        <v>126</v>
      </c>
      <c r="AU207" s="14" t="s">
        <v>117</v>
      </c>
    </row>
    <row r="208" spans="1:65" s="2" customFormat="1" ht="16.5" customHeight="1">
      <c r="A208" s="31"/>
      <c r="B208" s="32"/>
      <c r="C208" s="201" t="s">
        <v>415</v>
      </c>
      <c r="D208" s="201" t="s">
        <v>121</v>
      </c>
      <c r="E208" s="202" t="s">
        <v>806</v>
      </c>
      <c r="F208" s="203" t="s">
        <v>807</v>
      </c>
      <c r="G208" s="204" t="s">
        <v>468</v>
      </c>
      <c r="H208" s="205">
        <v>2</v>
      </c>
      <c r="I208" s="206"/>
      <c r="J208" s="207">
        <f>ROUND(I208*H208,2)</f>
        <v>0</v>
      </c>
      <c r="K208" s="208"/>
      <c r="L208" s="36"/>
      <c r="M208" s="209" t="s">
        <v>1</v>
      </c>
      <c r="N208" s="210" t="s">
        <v>41</v>
      </c>
      <c r="O208" s="68"/>
      <c r="P208" s="211">
        <f>O208*H208</f>
        <v>0</v>
      </c>
      <c r="Q208" s="211">
        <v>0</v>
      </c>
      <c r="R208" s="211">
        <f>Q208*H208</f>
        <v>0</v>
      </c>
      <c r="S208" s="211">
        <v>0</v>
      </c>
      <c r="T208" s="212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3" t="s">
        <v>131</v>
      </c>
      <c r="AT208" s="213" t="s">
        <v>121</v>
      </c>
      <c r="AU208" s="213" t="s">
        <v>117</v>
      </c>
      <c r="AY208" s="14" t="s">
        <v>118</v>
      </c>
      <c r="BE208" s="214">
        <f>IF(N208="základná",J208,0)</f>
        <v>0</v>
      </c>
      <c r="BF208" s="214">
        <f>IF(N208="znížená",J208,0)</f>
        <v>0</v>
      </c>
      <c r="BG208" s="214">
        <f>IF(N208="zákl. prenesená",J208,0)</f>
        <v>0</v>
      </c>
      <c r="BH208" s="214">
        <f>IF(N208="zníž. prenesená",J208,0)</f>
        <v>0</v>
      </c>
      <c r="BI208" s="214">
        <f>IF(N208="nulová",J208,0)</f>
        <v>0</v>
      </c>
      <c r="BJ208" s="14" t="s">
        <v>117</v>
      </c>
      <c r="BK208" s="214">
        <f>ROUND(I208*H208,2)</f>
        <v>0</v>
      </c>
      <c r="BL208" s="14" t="s">
        <v>131</v>
      </c>
      <c r="BM208" s="213" t="s">
        <v>404</v>
      </c>
    </row>
    <row r="209" spans="1:65" s="2" customFormat="1" ht="21.75" customHeight="1">
      <c r="A209" s="31"/>
      <c r="B209" s="32"/>
      <c r="C209" s="219" t="s">
        <v>244</v>
      </c>
      <c r="D209" s="219" t="s">
        <v>141</v>
      </c>
      <c r="E209" s="220" t="s">
        <v>808</v>
      </c>
      <c r="F209" s="221" t="s">
        <v>809</v>
      </c>
      <c r="G209" s="222" t="s">
        <v>124</v>
      </c>
      <c r="H209" s="223">
        <v>1</v>
      </c>
      <c r="I209" s="224"/>
      <c r="J209" s="225">
        <f>ROUND(I209*H209,2)</f>
        <v>0</v>
      </c>
      <c r="K209" s="226"/>
      <c r="L209" s="227"/>
      <c r="M209" s="228" t="s">
        <v>1</v>
      </c>
      <c r="N209" s="229" t="s">
        <v>41</v>
      </c>
      <c r="O209" s="68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3" t="s">
        <v>155</v>
      </c>
      <c r="AT209" s="213" t="s">
        <v>141</v>
      </c>
      <c r="AU209" s="213" t="s">
        <v>117</v>
      </c>
      <c r="AY209" s="14" t="s">
        <v>118</v>
      </c>
      <c r="BE209" s="214">
        <f>IF(N209="základná",J209,0)</f>
        <v>0</v>
      </c>
      <c r="BF209" s="214">
        <f>IF(N209="znížená",J209,0)</f>
        <v>0</v>
      </c>
      <c r="BG209" s="214">
        <f>IF(N209="zákl. prenesená",J209,0)</f>
        <v>0</v>
      </c>
      <c r="BH209" s="214">
        <f>IF(N209="zníž. prenesená",J209,0)</f>
        <v>0</v>
      </c>
      <c r="BI209" s="214">
        <f>IF(N209="nulová",J209,0)</f>
        <v>0</v>
      </c>
      <c r="BJ209" s="14" t="s">
        <v>117</v>
      </c>
      <c r="BK209" s="214">
        <f>ROUND(I209*H209,2)</f>
        <v>0</v>
      </c>
      <c r="BL209" s="14" t="s">
        <v>131</v>
      </c>
      <c r="BM209" s="213" t="s">
        <v>407</v>
      </c>
    </row>
    <row r="210" spans="1:65" s="2" customFormat="1" ht="21.75" customHeight="1">
      <c r="A210" s="31"/>
      <c r="B210" s="32"/>
      <c r="C210" s="219" t="s">
        <v>422</v>
      </c>
      <c r="D210" s="219" t="s">
        <v>141</v>
      </c>
      <c r="E210" s="220" t="s">
        <v>810</v>
      </c>
      <c r="F210" s="221" t="s">
        <v>811</v>
      </c>
      <c r="G210" s="222" t="s">
        <v>124</v>
      </c>
      <c r="H210" s="223">
        <v>2</v>
      </c>
      <c r="I210" s="224"/>
      <c r="J210" s="225">
        <f>ROUND(I210*H210,2)</f>
        <v>0</v>
      </c>
      <c r="K210" s="226"/>
      <c r="L210" s="227"/>
      <c r="M210" s="228" t="s">
        <v>1</v>
      </c>
      <c r="N210" s="229" t="s">
        <v>41</v>
      </c>
      <c r="O210" s="68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3" t="s">
        <v>155</v>
      </c>
      <c r="AT210" s="213" t="s">
        <v>141</v>
      </c>
      <c r="AU210" s="213" t="s">
        <v>117</v>
      </c>
      <c r="AY210" s="14" t="s">
        <v>118</v>
      </c>
      <c r="BE210" s="214">
        <f>IF(N210="základná",J210,0)</f>
        <v>0</v>
      </c>
      <c r="BF210" s="214">
        <f>IF(N210="znížená",J210,0)</f>
        <v>0</v>
      </c>
      <c r="BG210" s="214">
        <f>IF(N210="zákl. prenesená",J210,0)</f>
        <v>0</v>
      </c>
      <c r="BH210" s="214">
        <f>IF(N210="zníž. prenesená",J210,0)</f>
        <v>0</v>
      </c>
      <c r="BI210" s="214">
        <f>IF(N210="nulová",J210,0)</f>
        <v>0</v>
      </c>
      <c r="BJ210" s="14" t="s">
        <v>117</v>
      </c>
      <c r="BK210" s="214">
        <f>ROUND(I210*H210,2)</f>
        <v>0</v>
      </c>
      <c r="BL210" s="14" t="s">
        <v>131</v>
      </c>
      <c r="BM210" s="213" t="s">
        <v>411</v>
      </c>
    </row>
    <row r="211" spans="1:65" s="2" customFormat="1" ht="27">
      <c r="A211" s="31"/>
      <c r="B211" s="32"/>
      <c r="C211" s="33"/>
      <c r="D211" s="215" t="s">
        <v>126</v>
      </c>
      <c r="E211" s="33"/>
      <c r="F211" s="216" t="s">
        <v>812</v>
      </c>
      <c r="G211" s="33"/>
      <c r="H211" s="33"/>
      <c r="I211" s="112"/>
      <c r="J211" s="33"/>
      <c r="K211" s="33"/>
      <c r="L211" s="36"/>
      <c r="M211" s="217"/>
      <c r="N211" s="218"/>
      <c r="O211" s="68"/>
      <c r="P211" s="68"/>
      <c r="Q211" s="68"/>
      <c r="R211" s="68"/>
      <c r="S211" s="68"/>
      <c r="T211" s="69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4" t="s">
        <v>126</v>
      </c>
      <c r="AU211" s="14" t="s">
        <v>117</v>
      </c>
    </row>
    <row r="212" spans="1:65" s="2" customFormat="1" ht="16.5" customHeight="1">
      <c r="A212" s="31"/>
      <c r="B212" s="32"/>
      <c r="C212" s="201" t="s">
        <v>250</v>
      </c>
      <c r="D212" s="201" t="s">
        <v>121</v>
      </c>
      <c r="E212" s="202" t="s">
        <v>813</v>
      </c>
      <c r="F212" s="203" t="s">
        <v>814</v>
      </c>
      <c r="G212" s="204" t="s">
        <v>124</v>
      </c>
      <c r="H212" s="205">
        <v>1</v>
      </c>
      <c r="I212" s="206"/>
      <c r="J212" s="207">
        <f>ROUND(I212*H212,2)</f>
        <v>0</v>
      </c>
      <c r="K212" s="208"/>
      <c r="L212" s="36"/>
      <c r="M212" s="209" t="s">
        <v>1</v>
      </c>
      <c r="N212" s="210" t="s">
        <v>41</v>
      </c>
      <c r="O212" s="68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3" t="s">
        <v>131</v>
      </c>
      <c r="AT212" s="213" t="s">
        <v>121</v>
      </c>
      <c r="AU212" s="213" t="s">
        <v>117</v>
      </c>
      <c r="AY212" s="14" t="s">
        <v>118</v>
      </c>
      <c r="BE212" s="214">
        <f>IF(N212="základná",J212,0)</f>
        <v>0</v>
      </c>
      <c r="BF212" s="214">
        <f>IF(N212="znížená",J212,0)</f>
        <v>0</v>
      </c>
      <c r="BG212" s="214">
        <f>IF(N212="zákl. prenesená",J212,0)</f>
        <v>0</v>
      </c>
      <c r="BH212" s="214">
        <f>IF(N212="zníž. prenesená",J212,0)</f>
        <v>0</v>
      </c>
      <c r="BI212" s="214">
        <f>IF(N212="nulová",J212,0)</f>
        <v>0</v>
      </c>
      <c r="BJ212" s="14" t="s">
        <v>117</v>
      </c>
      <c r="BK212" s="214">
        <f>ROUND(I212*H212,2)</f>
        <v>0</v>
      </c>
      <c r="BL212" s="14" t="s">
        <v>131</v>
      </c>
      <c r="BM212" s="213" t="s">
        <v>414</v>
      </c>
    </row>
    <row r="213" spans="1:65" s="2" customFormat="1" ht="21.75" customHeight="1">
      <c r="A213" s="31"/>
      <c r="B213" s="32"/>
      <c r="C213" s="201" t="s">
        <v>429</v>
      </c>
      <c r="D213" s="201" t="s">
        <v>121</v>
      </c>
      <c r="E213" s="202" t="s">
        <v>815</v>
      </c>
      <c r="F213" s="203" t="s">
        <v>816</v>
      </c>
      <c r="G213" s="204" t="s">
        <v>468</v>
      </c>
      <c r="H213" s="205">
        <v>1</v>
      </c>
      <c r="I213" s="206"/>
      <c r="J213" s="207">
        <f>ROUND(I213*H213,2)</f>
        <v>0</v>
      </c>
      <c r="K213" s="208"/>
      <c r="L213" s="36"/>
      <c r="M213" s="209" t="s">
        <v>1</v>
      </c>
      <c r="N213" s="210" t="s">
        <v>41</v>
      </c>
      <c r="O213" s="68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3" t="s">
        <v>131</v>
      </c>
      <c r="AT213" s="213" t="s">
        <v>121</v>
      </c>
      <c r="AU213" s="213" t="s">
        <v>117</v>
      </c>
      <c r="AY213" s="14" t="s">
        <v>118</v>
      </c>
      <c r="BE213" s="214">
        <f>IF(N213="základná",J213,0)</f>
        <v>0</v>
      </c>
      <c r="BF213" s="214">
        <f>IF(N213="znížená",J213,0)</f>
        <v>0</v>
      </c>
      <c r="BG213" s="214">
        <f>IF(N213="zákl. prenesená",J213,0)</f>
        <v>0</v>
      </c>
      <c r="BH213" s="214">
        <f>IF(N213="zníž. prenesená",J213,0)</f>
        <v>0</v>
      </c>
      <c r="BI213" s="214">
        <f>IF(N213="nulová",J213,0)</f>
        <v>0</v>
      </c>
      <c r="BJ213" s="14" t="s">
        <v>117</v>
      </c>
      <c r="BK213" s="214">
        <f>ROUND(I213*H213,2)</f>
        <v>0</v>
      </c>
      <c r="BL213" s="14" t="s">
        <v>131</v>
      </c>
      <c r="BM213" s="213" t="s">
        <v>418</v>
      </c>
    </row>
    <row r="214" spans="1:65" s="2" customFormat="1" ht="21.75" customHeight="1">
      <c r="A214" s="31"/>
      <c r="B214" s="32"/>
      <c r="C214" s="219" t="s">
        <v>257</v>
      </c>
      <c r="D214" s="219" t="s">
        <v>141</v>
      </c>
      <c r="E214" s="220" t="s">
        <v>817</v>
      </c>
      <c r="F214" s="221" t="s">
        <v>818</v>
      </c>
      <c r="G214" s="222" t="s">
        <v>124</v>
      </c>
      <c r="H214" s="223">
        <v>1</v>
      </c>
      <c r="I214" s="224"/>
      <c r="J214" s="225">
        <f>ROUND(I214*H214,2)</f>
        <v>0</v>
      </c>
      <c r="K214" s="226"/>
      <c r="L214" s="227"/>
      <c r="M214" s="228" t="s">
        <v>1</v>
      </c>
      <c r="N214" s="229" t="s">
        <v>41</v>
      </c>
      <c r="O214" s="68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3" t="s">
        <v>155</v>
      </c>
      <c r="AT214" s="213" t="s">
        <v>141</v>
      </c>
      <c r="AU214" s="213" t="s">
        <v>117</v>
      </c>
      <c r="AY214" s="14" t="s">
        <v>118</v>
      </c>
      <c r="BE214" s="214">
        <f>IF(N214="základná",J214,0)</f>
        <v>0</v>
      </c>
      <c r="BF214" s="214">
        <f>IF(N214="znížená",J214,0)</f>
        <v>0</v>
      </c>
      <c r="BG214" s="214">
        <f>IF(N214="zákl. prenesená",J214,0)</f>
        <v>0</v>
      </c>
      <c r="BH214" s="214">
        <f>IF(N214="zníž. prenesená",J214,0)</f>
        <v>0</v>
      </c>
      <c r="BI214" s="214">
        <f>IF(N214="nulová",J214,0)</f>
        <v>0</v>
      </c>
      <c r="BJ214" s="14" t="s">
        <v>117</v>
      </c>
      <c r="BK214" s="214">
        <f>ROUND(I214*H214,2)</f>
        <v>0</v>
      </c>
      <c r="BL214" s="14" t="s">
        <v>131</v>
      </c>
      <c r="BM214" s="213" t="s">
        <v>421</v>
      </c>
    </row>
    <row r="215" spans="1:65" s="2" customFormat="1" ht="21.75" customHeight="1">
      <c r="A215" s="31"/>
      <c r="B215" s="32"/>
      <c r="C215" s="219" t="s">
        <v>437</v>
      </c>
      <c r="D215" s="219" t="s">
        <v>141</v>
      </c>
      <c r="E215" s="220" t="s">
        <v>819</v>
      </c>
      <c r="F215" s="221" t="s">
        <v>820</v>
      </c>
      <c r="G215" s="222" t="s">
        <v>124</v>
      </c>
      <c r="H215" s="223">
        <v>1</v>
      </c>
      <c r="I215" s="224"/>
      <c r="J215" s="225">
        <f>ROUND(I215*H215,2)</f>
        <v>0</v>
      </c>
      <c r="K215" s="226"/>
      <c r="L215" s="227"/>
      <c r="M215" s="228" t="s">
        <v>1</v>
      </c>
      <c r="N215" s="229" t="s">
        <v>41</v>
      </c>
      <c r="O215" s="68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3" t="s">
        <v>155</v>
      </c>
      <c r="AT215" s="213" t="s">
        <v>141</v>
      </c>
      <c r="AU215" s="213" t="s">
        <v>117</v>
      </c>
      <c r="AY215" s="14" t="s">
        <v>118</v>
      </c>
      <c r="BE215" s="214">
        <f>IF(N215="základná",J215,0)</f>
        <v>0</v>
      </c>
      <c r="BF215" s="214">
        <f>IF(N215="znížená",J215,0)</f>
        <v>0</v>
      </c>
      <c r="BG215" s="214">
        <f>IF(N215="zákl. prenesená",J215,0)</f>
        <v>0</v>
      </c>
      <c r="BH215" s="214">
        <f>IF(N215="zníž. prenesená",J215,0)</f>
        <v>0</v>
      </c>
      <c r="BI215" s="214">
        <f>IF(N215="nulová",J215,0)</f>
        <v>0</v>
      </c>
      <c r="BJ215" s="14" t="s">
        <v>117</v>
      </c>
      <c r="BK215" s="214">
        <f>ROUND(I215*H215,2)</f>
        <v>0</v>
      </c>
      <c r="BL215" s="14" t="s">
        <v>131</v>
      </c>
      <c r="BM215" s="213" t="s">
        <v>425</v>
      </c>
    </row>
    <row r="216" spans="1:65" s="2" customFormat="1" ht="18">
      <c r="A216" s="31"/>
      <c r="B216" s="32"/>
      <c r="C216" s="33"/>
      <c r="D216" s="215" t="s">
        <v>126</v>
      </c>
      <c r="E216" s="33"/>
      <c r="F216" s="216" t="s">
        <v>821</v>
      </c>
      <c r="G216" s="33"/>
      <c r="H216" s="33"/>
      <c r="I216" s="112"/>
      <c r="J216" s="33"/>
      <c r="K216" s="33"/>
      <c r="L216" s="36"/>
      <c r="M216" s="217"/>
      <c r="N216" s="218"/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126</v>
      </c>
      <c r="AU216" s="14" t="s">
        <v>117</v>
      </c>
    </row>
    <row r="217" spans="1:65" s="2" customFormat="1" ht="21.75" customHeight="1">
      <c r="A217" s="31"/>
      <c r="B217" s="32"/>
      <c r="C217" s="219" t="s">
        <v>315</v>
      </c>
      <c r="D217" s="219" t="s">
        <v>141</v>
      </c>
      <c r="E217" s="220" t="s">
        <v>822</v>
      </c>
      <c r="F217" s="221" t="s">
        <v>823</v>
      </c>
      <c r="G217" s="222" t="s">
        <v>124</v>
      </c>
      <c r="H217" s="223">
        <v>1</v>
      </c>
      <c r="I217" s="224"/>
      <c r="J217" s="225">
        <f t="shared" ref="J217:J222" si="22">ROUND(I217*H217,2)</f>
        <v>0</v>
      </c>
      <c r="K217" s="226"/>
      <c r="L217" s="227"/>
      <c r="M217" s="228" t="s">
        <v>1</v>
      </c>
      <c r="N217" s="229" t="s">
        <v>41</v>
      </c>
      <c r="O217" s="68"/>
      <c r="P217" s="211">
        <f t="shared" ref="P217:P222" si="23">O217*H217</f>
        <v>0</v>
      </c>
      <c r="Q217" s="211">
        <v>0</v>
      </c>
      <c r="R217" s="211">
        <f t="shared" ref="R217:R222" si="24">Q217*H217</f>
        <v>0</v>
      </c>
      <c r="S217" s="211">
        <v>0</v>
      </c>
      <c r="T217" s="212">
        <f t="shared" ref="T217:T222" si="25"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3" t="s">
        <v>155</v>
      </c>
      <c r="AT217" s="213" t="s">
        <v>141</v>
      </c>
      <c r="AU217" s="213" t="s">
        <v>117</v>
      </c>
      <c r="AY217" s="14" t="s">
        <v>118</v>
      </c>
      <c r="BE217" s="214">
        <f t="shared" ref="BE217:BE222" si="26">IF(N217="základná",J217,0)</f>
        <v>0</v>
      </c>
      <c r="BF217" s="214">
        <f t="shared" ref="BF217:BF222" si="27">IF(N217="znížená",J217,0)</f>
        <v>0</v>
      </c>
      <c r="BG217" s="214">
        <f t="shared" ref="BG217:BG222" si="28">IF(N217="zákl. prenesená",J217,0)</f>
        <v>0</v>
      </c>
      <c r="BH217" s="214">
        <f t="shared" ref="BH217:BH222" si="29">IF(N217="zníž. prenesená",J217,0)</f>
        <v>0</v>
      </c>
      <c r="BI217" s="214">
        <f t="shared" ref="BI217:BI222" si="30">IF(N217="nulová",J217,0)</f>
        <v>0</v>
      </c>
      <c r="BJ217" s="14" t="s">
        <v>117</v>
      </c>
      <c r="BK217" s="214">
        <f t="shared" ref="BK217:BK222" si="31">ROUND(I217*H217,2)</f>
        <v>0</v>
      </c>
      <c r="BL217" s="14" t="s">
        <v>131</v>
      </c>
      <c r="BM217" s="213" t="s">
        <v>428</v>
      </c>
    </row>
    <row r="218" spans="1:65" s="2" customFormat="1" ht="16.5" customHeight="1">
      <c r="A218" s="31"/>
      <c r="B218" s="32"/>
      <c r="C218" s="201" t="s">
        <v>445</v>
      </c>
      <c r="D218" s="201" t="s">
        <v>121</v>
      </c>
      <c r="E218" s="202" t="s">
        <v>824</v>
      </c>
      <c r="F218" s="203" t="s">
        <v>825</v>
      </c>
      <c r="G218" s="204" t="s">
        <v>468</v>
      </c>
      <c r="H218" s="205">
        <v>2</v>
      </c>
      <c r="I218" s="206"/>
      <c r="J218" s="207">
        <f t="shared" si="22"/>
        <v>0</v>
      </c>
      <c r="K218" s="208"/>
      <c r="L218" s="36"/>
      <c r="M218" s="209" t="s">
        <v>1</v>
      </c>
      <c r="N218" s="210" t="s">
        <v>41</v>
      </c>
      <c r="O218" s="68"/>
      <c r="P218" s="211">
        <f t="shared" si="23"/>
        <v>0</v>
      </c>
      <c r="Q218" s="211">
        <v>0</v>
      </c>
      <c r="R218" s="211">
        <f t="shared" si="24"/>
        <v>0</v>
      </c>
      <c r="S218" s="211">
        <v>0</v>
      </c>
      <c r="T218" s="212">
        <f t="shared" si="25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3" t="s">
        <v>131</v>
      </c>
      <c r="AT218" s="213" t="s">
        <v>121</v>
      </c>
      <c r="AU218" s="213" t="s">
        <v>117</v>
      </c>
      <c r="AY218" s="14" t="s">
        <v>118</v>
      </c>
      <c r="BE218" s="214">
        <f t="shared" si="26"/>
        <v>0</v>
      </c>
      <c r="BF218" s="214">
        <f t="shared" si="27"/>
        <v>0</v>
      </c>
      <c r="BG218" s="214">
        <f t="shared" si="28"/>
        <v>0</v>
      </c>
      <c r="BH218" s="214">
        <f t="shared" si="29"/>
        <v>0</v>
      </c>
      <c r="BI218" s="214">
        <f t="shared" si="30"/>
        <v>0</v>
      </c>
      <c r="BJ218" s="14" t="s">
        <v>117</v>
      </c>
      <c r="BK218" s="214">
        <f t="shared" si="31"/>
        <v>0</v>
      </c>
      <c r="BL218" s="14" t="s">
        <v>131</v>
      </c>
      <c r="BM218" s="213" t="s">
        <v>432</v>
      </c>
    </row>
    <row r="219" spans="1:65" s="2" customFormat="1" ht="16.5" customHeight="1">
      <c r="A219" s="31"/>
      <c r="B219" s="32"/>
      <c r="C219" s="219" t="s">
        <v>318</v>
      </c>
      <c r="D219" s="219" t="s">
        <v>141</v>
      </c>
      <c r="E219" s="220" t="s">
        <v>826</v>
      </c>
      <c r="F219" s="221" t="s">
        <v>827</v>
      </c>
      <c r="G219" s="222" t="s">
        <v>124</v>
      </c>
      <c r="H219" s="223">
        <v>2</v>
      </c>
      <c r="I219" s="224"/>
      <c r="J219" s="225">
        <f t="shared" si="22"/>
        <v>0</v>
      </c>
      <c r="K219" s="226"/>
      <c r="L219" s="227"/>
      <c r="M219" s="228" t="s">
        <v>1</v>
      </c>
      <c r="N219" s="229" t="s">
        <v>41</v>
      </c>
      <c r="O219" s="68"/>
      <c r="P219" s="211">
        <f t="shared" si="23"/>
        <v>0</v>
      </c>
      <c r="Q219" s="211">
        <v>0</v>
      </c>
      <c r="R219" s="211">
        <f t="shared" si="24"/>
        <v>0</v>
      </c>
      <c r="S219" s="211">
        <v>0</v>
      </c>
      <c r="T219" s="212">
        <f t="shared" si="25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3" t="s">
        <v>155</v>
      </c>
      <c r="AT219" s="213" t="s">
        <v>141</v>
      </c>
      <c r="AU219" s="213" t="s">
        <v>117</v>
      </c>
      <c r="AY219" s="14" t="s">
        <v>118</v>
      </c>
      <c r="BE219" s="214">
        <f t="shared" si="26"/>
        <v>0</v>
      </c>
      <c r="BF219" s="214">
        <f t="shared" si="27"/>
        <v>0</v>
      </c>
      <c r="BG219" s="214">
        <f t="shared" si="28"/>
        <v>0</v>
      </c>
      <c r="BH219" s="214">
        <f t="shared" si="29"/>
        <v>0</v>
      </c>
      <c r="BI219" s="214">
        <f t="shared" si="30"/>
        <v>0</v>
      </c>
      <c r="BJ219" s="14" t="s">
        <v>117</v>
      </c>
      <c r="BK219" s="214">
        <f t="shared" si="31"/>
        <v>0</v>
      </c>
      <c r="BL219" s="14" t="s">
        <v>131</v>
      </c>
      <c r="BM219" s="213" t="s">
        <v>435</v>
      </c>
    </row>
    <row r="220" spans="1:65" s="2" customFormat="1" ht="21.75" customHeight="1">
      <c r="A220" s="31"/>
      <c r="B220" s="32"/>
      <c r="C220" s="201" t="s">
        <v>452</v>
      </c>
      <c r="D220" s="201" t="s">
        <v>121</v>
      </c>
      <c r="E220" s="202" t="s">
        <v>828</v>
      </c>
      <c r="F220" s="203" t="s">
        <v>829</v>
      </c>
      <c r="G220" s="204" t="s">
        <v>124</v>
      </c>
      <c r="H220" s="205">
        <v>4</v>
      </c>
      <c r="I220" s="206"/>
      <c r="J220" s="207">
        <f t="shared" si="22"/>
        <v>0</v>
      </c>
      <c r="K220" s="208"/>
      <c r="L220" s="36"/>
      <c r="M220" s="209" t="s">
        <v>1</v>
      </c>
      <c r="N220" s="210" t="s">
        <v>41</v>
      </c>
      <c r="O220" s="68"/>
      <c r="P220" s="211">
        <f t="shared" si="23"/>
        <v>0</v>
      </c>
      <c r="Q220" s="211">
        <v>0</v>
      </c>
      <c r="R220" s="211">
        <f t="shared" si="24"/>
        <v>0</v>
      </c>
      <c r="S220" s="211">
        <v>0</v>
      </c>
      <c r="T220" s="212">
        <f t="shared" si="25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3" t="s">
        <v>131</v>
      </c>
      <c r="AT220" s="213" t="s">
        <v>121</v>
      </c>
      <c r="AU220" s="213" t="s">
        <v>117</v>
      </c>
      <c r="AY220" s="14" t="s">
        <v>118</v>
      </c>
      <c r="BE220" s="214">
        <f t="shared" si="26"/>
        <v>0</v>
      </c>
      <c r="BF220" s="214">
        <f t="shared" si="27"/>
        <v>0</v>
      </c>
      <c r="BG220" s="214">
        <f t="shared" si="28"/>
        <v>0</v>
      </c>
      <c r="BH220" s="214">
        <f t="shared" si="29"/>
        <v>0</v>
      </c>
      <c r="BI220" s="214">
        <f t="shared" si="30"/>
        <v>0</v>
      </c>
      <c r="BJ220" s="14" t="s">
        <v>117</v>
      </c>
      <c r="BK220" s="214">
        <f t="shared" si="31"/>
        <v>0</v>
      </c>
      <c r="BL220" s="14" t="s">
        <v>131</v>
      </c>
      <c r="BM220" s="213" t="s">
        <v>440</v>
      </c>
    </row>
    <row r="221" spans="1:65" s="2" customFormat="1" ht="16.5" customHeight="1">
      <c r="A221" s="31"/>
      <c r="B221" s="32"/>
      <c r="C221" s="201" t="s">
        <v>321</v>
      </c>
      <c r="D221" s="201" t="s">
        <v>121</v>
      </c>
      <c r="E221" s="202" t="s">
        <v>830</v>
      </c>
      <c r="F221" s="203" t="s">
        <v>831</v>
      </c>
      <c r="G221" s="204" t="s">
        <v>124</v>
      </c>
      <c r="H221" s="205">
        <v>2</v>
      </c>
      <c r="I221" s="206"/>
      <c r="J221" s="207">
        <f t="shared" si="22"/>
        <v>0</v>
      </c>
      <c r="K221" s="208"/>
      <c r="L221" s="36"/>
      <c r="M221" s="209" t="s">
        <v>1</v>
      </c>
      <c r="N221" s="210" t="s">
        <v>41</v>
      </c>
      <c r="O221" s="68"/>
      <c r="P221" s="211">
        <f t="shared" si="23"/>
        <v>0</v>
      </c>
      <c r="Q221" s="211">
        <v>0</v>
      </c>
      <c r="R221" s="211">
        <f t="shared" si="24"/>
        <v>0</v>
      </c>
      <c r="S221" s="211">
        <v>0</v>
      </c>
      <c r="T221" s="212">
        <f t="shared" si="25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3" t="s">
        <v>131</v>
      </c>
      <c r="AT221" s="213" t="s">
        <v>121</v>
      </c>
      <c r="AU221" s="213" t="s">
        <v>117</v>
      </c>
      <c r="AY221" s="14" t="s">
        <v>118</v>
      </c>
      <c r="BE221" s="214">
        <f t="shared" si="26"/>
        <v>0</v>
      </c>
      <c r="BF221" s="214">
        <f t="shared" si="27"/>
        <v>0</v>
      </c>
      <c r="BG221" s="214">
        <f t="shared" si="28"/>
        <v>0</v>
      </c>
      <c r="BH221" s="214">
        <f t="shared" si="29"/>
        <v>0</v>
      </c>
      <c r="BI221" s="214">
        <f t="shared" si="30"/>
        <v>0</v>
      </c>
      <c r="BJ221" s="14" t="s">
        <v>117</v>
      </c>
      <c r="BK221" s="214">
        <f t="shared" si="31"/>
        <v>0</v>
      </c>
      <c r="BL221" s="14" t="s">
        <v>131</v>
      </c>
      <c r="BM221" s="213" t="s">
        <v>443</v>
      </c>
    </row>
    <row r="222" spans="1:65" s="2" customFormat="1" ht="21.75" customHeight="1">
      <c r="A222" s="31"/>
      <c r="B222" s="32"/>
      <c r="C222" s="219" t="s">
        <v>460</v>
      </c>
      <c r="D222" s="219" t="s">
        <v>141</v>
      </c>
      <c r="E222" s="220" t="s">
        <v>832</v>
      </c>
      <c r="F222" s="221" t="s">
        <v>833</v>
      </c>
      <c r="G222" s="222" t="s">
        <v>124</v>
      </c>
      <c r="H222" s="223">
        <v>1</v>
      </c>
      <c r="I222" s="224"/>
      <c r="J222" s="225">
        <f t="shared" si="22"/>
        <v>0</v>
      </c>
      <c r="K222" s="226"/>
      <c r="L222" s="227"/>
      <c r="M222" s="228" t="s">
        <v>1</v>
      </c>
      <c r="N222" s="229" t="s">
        <v>41</v>
      </c>
      <c r="O222" s="68"/>
      <c r="P222" s="211">
        <f t="shared" si="23"/>
        <v>0</v>
      </c>
      <c r="Q222" s="211">
        <v>0</v>
      </c>
      <c r="R222" s="211">
        <f t="shared" si="24"/>
        <v>0</v>
      </c>
      <c r="S222" s="211">
        <v>0</v>
      </c>
      <c r="T222" s="212">
        <f t="shared" si="25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3" t="s">
        <v>155</v>
      </c>
      <c r="AT222" s="213" t="s">
        <v>141</v>
      </c>
      <c r="AU222" s="213" t="s">
        <v>117</v>
      </c>
      <c r="AY222" s="14" t="s">
        <v>118</v>
      </c>
      <c r="BE222" s="214">
        <f t="shared" si="26"/>
        <v>0</v>
      </c>
      <c r="BF222" s="214">
        <f t="shared" si="27"/>
        <v>0</v>
      </c>
      <c r="BG222" s="214">
        <f t="shared" si="28"/>
        <v>0</v>
      </c>
      <c r="BH222" s="214">
        <f t="shared" si="29"/>
        <v>0</v>
      </c>
      <c r="BI222" s="214">
        <f t="shared" si="30"/>
        <v>0</v>
      </c>
      <c r="BJ222" s="14" t="s">
        <v>117</v>
      </c>
      <c r="BK222" s="214">
        <f t="shared" si="31"/>
        <v>0</v>
      </c>
      <c r="BL222" s="14" t="s">
        <v>131</v>
      </c>
      <c r="BM222" s="213" t="s">
        <v>287</v>
      </c>
    </row>
    <row r="223" spans="1:65" s="2" customFormat="1" ht="18">
      <c r="A223" s="31"/>
      <c r="B223" s="32"/>
      <c r="C223" s="33"/>
      <c r="D223" s="215" t="s">
        <v>126</v>
      </c>
      <c r="E223" s="33"/>
      <c r="F223" s="216" t="s">
        <v>834</v>
      </c>
      <c r="G223" s="33"/>
      <c r="H223" s="33"/>
      <c r="I223" s="112"/>
      <c r="J223" s="33"/>
      <c r="K223" s="33"/>
      <c r="L223" s="36"/>
      <c r="M223" s="217"/>
      <c r="N223" s="218"/>
      <c r="O223" s="68"/>
      <c r="P223" s="68"/>
      <c r="Q223" s="68"/>
      <c r="R223" s="68"/>
      <c r="S223" s="68"/>
      <c r="T223" s="69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4" t="s">
        <v>126</v>
      </c>
      <c r="AU223" s="14" t="s">
        <v>117</v>
      </c>
    </row>
    <row r="224" spans="1:65" s="2" customFormat="1" ht="33" customHeight="1">
      <c r="A224" s="31"/>
      <c r="B224" s="32"/>
      <c r="C224" s="219" t="s">
        <v>324</v>
      </c>
      <c r="D224" s="219" t="s">
        <v>141</v>
      </c>
      <c r="E224" s="220" t="s">
        <v>835</v>
      </c>
      <c r="F224" s="221" t="s">
        <v>836</v>
      </c>
      <c r="G224" s="222" t="s">
        <v>124</v>
      </c>
      <c r="H224" s="223">
        <v>5</v>
      </c>
      <c r="I224" s="224"/>
      <c r="J224" s="225">
        <f>ROUND(I224*H224,2)</f>
        <v>0</v>
      </c>
      <c r="K224" s="226"/>
      <c r="L224" s="227"/>
      <c r="M224" s="228" t="s">
        <v>1</v>
      </c>
      <c r="N224" s="229" t="s">
        <v>41</v>
      </c>
      <c r="O224" s="68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3" t="s">
        <v>155</v>
      </c>
      <c r="AT224" s="213" t="s">
        <v>141</v>
      </c>
      <c r="AU224" s="213" t="s">
        <v>117</v>
      </c>
      <c r="AY224" s="14" t="s">
        <v>118</v>
      </c>
      <c r="BE224" s="214">
        <f>IF(N224="základná",J224,0)</f>
        <v>0</v>
      </c>
      <c r="BF224" s="214">
        <f>IF(N224="znížená",J224,0)</f>
        <v>0</v>
      </c>
      <c r="BG224" s="214">
        <f>IF(N224="zákl. prenesená",J224,0)</f>
        <v>0</v>
      </c>
      <c r="BH224" s="214">
        <f>IF(N224="zníž. prenesená",J224,0)</f>
        <v>0</v>
      </c>
      <c r="BI224" s="214">
        <f>IF(N224="nulová",J224,0)</f>
        <v>0</v>
      </c>
      <c r="BJ224" s="14" t="s">
        <v>117</v>
      </c>
      <c r="BK224" s="214">
        <f>ROUND(I224*H224,2)</f>
        <v>0</v>
      </c>
      <c r="BL224" s="14" t="s">
        <v>131</v>
      </c>
      <c r="BM224" s="213" t="s">
        <v>291</v>
      </c>
    </row>
    <row r="225" spans="1:65" s="2" customFormat="1" ht="27">
      <c r="A225" s="31"/>
      <c r="B225" s="32"/>
      <c r="C225" s="33"/>
      <c r="D225" s="215" t="s">
        <v>126</v>
      </c>
      <c r="E225" s="33"/>
      <c r="F225" s="216" t="s">
        <v>837</v>
      </c>
      <c r="G225" s="33"/>
      <c r="H225" s="33"/>
      <c r="I225" s="112"/>
      <c r="J225" s="33"/>
      <c r="K225" s="33"/>
      <c r="L225" s="36"/>
      <c r="M225" s="217"/>
      <c r="N225" s="218"/>
      <c r="O225" s="68"/>
      <c r="P225" s="68"/>
      <c r="Q225" s="68"/>
      <c r="R225" s="68"/>
      <c r="S225" s="68"/>
      <c r="T225" s="69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4" t="s">
        <v>126</v>
      </c>
      <c r="AU225" s="14" t="s">
        <v>117</v>
      </c>
    </row>
    <row r="226" spans="1:65" s="2" customFormat="1" ht="21.75" customHeight="1">
      <c r="A226" s="31"/>
      <c r="B226" s="32"/>
      <c r="C226" s="219" t="s">
        <v>471</v>
      </c>
      <c r="D226" s="219" t="s">
        <v>141</v>
      </c>
      <c r="E226" s="220" t="s">
        <v>838</v>
      </c>
      <c r="F226" s="221" t="s">
        <v>839</v>
      </c>
      <c r="G226" s="222" t="s">
        <v>124</v>
      </c>
      <c r="H226" s="223">
        <v>1</v>
      </c>
      <c r="I226" s="224"/>
      <c r="J226" s="225">
        <f>ROUND(I226*H226,2)</f>
        <v>0</v>
      </c>
      <c r="K226" s="226"/>
      <c r="L226" s="227"/>
      <c r="M226" s="228" t="s">
        <v>1</v>
      </c>
      <c r="N226" s="229" t="s">
        <v>41</v>
      </c>
      <c r="O226" s="68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3" t="s">
        <v>155</v>
      </c>
      <c r="AT226" s="213" t="s">
        <v>141</v>
      </c>
      <c r="AU226" s="213" t="s">
        <v>117</v>
      </c>
      <c r="AY226" s="14" t="s">
        <v>118</v>
      </c>
      <c r="BE226" s="214">
        <f>IF(N226="základná",J226,0)</f>
        <v>0</v>
      </c>
      <c r="BF226" s="214">
        <f>IF(N226="znížená",J226,0)</f>
        <v>0</v>
      </c>
      <c r="BG226" s="214">
        <f>IF(N226="zákl. prenesená",J226,0)</f>
        <v>0</v>
      </c>
      <c r="BH226" s="214">
        <f>IF(N226="zníž. prenesená",J226,0)</f>
        <v>0</v>
      </c>
      <c r="BI226" s="214">
        <f>IF(N226="nulová",J226,0)</f>
        <v>0</v>
      </c>
      <c r="BJ226" s="14" t="s">
        <v>117</v>
      </c>
      <c r="BK226" s="214">
        <f>ROUND(I226*H226,2)</f>
        <v>0</v>
      </c>
      <c r="BL226" s="14" t="s">
        <v>131</v>
      </c>
      <c r="BM226" s="213" t="s">
        <v>448</v>
      </c>
    </row>
    <row r="227" spans="1:65" s="2" customFormat="1" ht="27">
      <c r="A227" s="31"/>
      <c r="B227" s="32"/>
      <c r="C227" s="33"/>
      <c r="D227" s="215" t="s">
        <v>126</v>
      </c>
      <c r="E227" s="33"/>
      <c r="F227" s="216" t="s">
        <v>840</v>
      </c>
      <c r="G227" s="33"/>
      <c r="H227" s="33"/>
      <c r="I227" s="112"/>
      <c r="J227" s="33"/>
      <c r="K227" s="33"/>
      <c r="L227" s="36"/>
      <c r="M227" s="217"/>
      <c r="N227" s="218"/>
      <c r="O227" s="68"/>
      <c r="P227" s="68"/>
      <c r="Q227" s="68"/>
      <c r="R227" s="68"/>
      <c r="S227" s="68"/>
      <c r="T227" s="69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4" t="s">
        <v>126</v>
      </c>
      <c r="AU227" s="14" t="s">
        <v>117</v>
      </c>
    </row>
    <row r="228" spans="1:65" s="2" customFormat="1" ht="33" customHeight="1">
      <c r="A228" s="31"/>
      <c r="B228" s="32"/>
      <c r="C228" s="219" t="s">
        <v>328</v>
      </c>
      <c r="D228" s="219" t="s">
        <v>141</v>
      </c>
      <c r="E228" s="220" t="s">
        <v>841</v>
      </c>
      <c r="F228" s="221" t="s">
        <v>842</v>
      </c>
      <c r="G228" s="222" t="s">
        <v>124</v>
      </c>
      <c r="H228" s="223">
        <v>1</v>
      </c>
      <c r="I228" s="224"/>
      <c r="J228" s="225">
        <f>ROUND(I228*H228,2)</f>
        <v>0</v>
      </c>
      <c r="K228" s="226"/>
      <c r="L228" s="227"/>
      <c r="M228" s="228" t="s">
        <v>1</v>
      </c>
      <c r="N228" s="229" t="s">
        <v>41</v>
      </c>
      <c r="O228" s="68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3" t="s">
        <v>155</v>
      </c>
      <c r="AT228" s="213" t="s">
        <v>141</v>
      </c>
      <c r="AU228" s="213" t="s">
        <v>117</v>
      </c>
      <c r="AY228" s="14" t="s">
        <v>118</v>
      </c>
      <c r="BE228" s="214">
        <f>IF(N228="základná",J228,0)</f>
        <v>0</v>
      </c>
      <c r="BF228" s="214">
        <f>IF(N228="znížená",J228,0)</f>
        <v>0</v>
      </c>
      <c r="BG228" s="214">
        <f>IF(N228="zákl. prenesená",J228,0)</f>
        <v>0</v>
      </c>
      <c r="BH228" s="214">
        <f>IF(N228="zníž. prenesená",J228,0)</f>
        <v>0</v>
      </c>
      <c r="BI228" s="214">
        <f>IF(N228="nulová",J228,0)</f>
        <v>0</v>
      </c>
      <c r="BJ228" s="14" t="s">
        <v>117</v>
      </c>
      <c r="BK228" s="214">
        <f>ROUND(I228*H228,2)</f>
        <v>0</v>
      </c>
      <c r="BL228" s="14" t="s">
        <v>131</v>
      </c>
      <c r="BM228" s="213" t="s">
        <v>451</v>
      </c>
    </row>
    <row r="229" spans="1:65" s="2" customFormat="1" ht="18">
      <c r="A229" s="31"/>
      <c r="B229" s="32"/>
      <c r="C229" s="33"/>
      <c r="D229" s="215" t="s">
        <v>126</v>
      </c>
      <c r="E229" s="33"/>
      <c r="F229" s="216" t="s">
        <v>843</v>
      </c>
      <c r="G229" s="33"/>
      <c r="H229" s="33"/>
      <c r="I229" s="112"/>
      <c r="J229" s="33"/>
      <c r="K229" s="33"/>
      <c r="L229" s="36"/>
      <c r="M229" s="217"/>
      <c r="N229" s="218"/>
      <c r="O229" s="68"/>
      <c r="P229" s="68"/>
      <c r="Q229" s="68"/>
      <c r="R229" s="68"/>
      <c r="S229" s="68"/>
      <c r="T229" s="69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4" t="s">
        <v>126</v>
      </c>
      <c r="AU229" s="14" t="s">
        <v>117</v>
      </c>
    </row>
    <row r="230" spans="1:65" s="2" customFormat="1" ht="21.75" customHeight="1">
      <c r="A230" s="31"/>
      <c r="B230" s="32"/>
      <c r="C230" s="219" t="s">
        <v>479</v>
      </c>
      <c r="D230" s="219" t="s">
        <v>141</v>
      </c>
      <c r="E230" s="220" t="s">
        <v>844</v>
      </c>
      <c r="F230" s="221" t="s">
        <v>845</v>
      </c>
      <c r="G230" s="222" t="s">
        <v>124</v>
      </c>
      <c r="H230" s="223">
        <v>1</v>
      </c>
      <c r="I230" s="224"/>
      <c r="J230" s="225">
        <f>ROUND(I230*H230,2)</f>
        <v>0</v>
      </c>
      <c r="K230" s="226"/>
      <c r="L230" s="227"/>
      <c r="M230" s="228" t="s">
        <v>1</v>
      </c>
      <c r="N230" s="229" t="s">
        <v>41</v>
      </c>
      <c r="O230" s="68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3" t="s">
        <v>155</v>
      </c>
      <c r="AT230" s="213" t="s">
        <v>141</v>
      </c>
      <c r="AU230" s="213" t="s">
        <v>117</v>
      </c>
      <c r="AY230" s="14" t="s">
        <v>118</v>
      </c>
      <c r="BE230" s="214">
        <f>IF(N230="základná",J230,0)</f>
        <v>0</v>
      </c>
      <c r="BF230" s="214">
        <f>IF(N230="znížená",J230,0)</f>
        <v>0</v>
      </c>
      <c r="BG230" s="214">
        <f>IF(N230="zákl. prenesená",J230,0)</f>
        <v>0</v>
      </c>
      <c r="BH230" s="214">
        <f>IF(N230="zníž. prenesená",J230,0)</f>
        <v>0</v>
      </c>
      <c r="BI230" s="214">
        <f>IF(N230="nulová",J230,0)</f>
        <v>0</v>
      </c>
      <c r="BJ230" s="14" t="s">
        <v>117</v>
      </c>
      <c r="BK230" s="214">
        <f>ROUND(I230*H230,2)</f>
        <v>0</v>
      </c>
      <c r="BL230" s="14" t="s">
        <v>131</v>
      </c>
      <c r="BM230" s="213" t="s">
        <v>455</v>
      </c>
    </row>
    <row r="231" spans="1:65" s="2" customFormat="1" ht="27">
      <c r="A231" s="31"/>
      <c r="B231" s="32"/>
      <c r="C231" s="33"/>
      <c r="D231" s="215" t="s">
        <v>126</v>
      </c>
      <c r="E231" s="33"/>
      <c r="F231" s="216" t="s">
        <v>846</v>
      </c>
      <c r="G231" s="33"/>
      <c r="H231" s="33"/>
      <c r="I231" s="112"/>
      <c r="J231" s="33"/>
      <c r="K231" s="33"/>
      <c r="L231" s="36"/>
      <c r="M231" s="217"/>
      <c r="N231" s="218"/>
      <c r="O231" s="68"/>
      <c r="P231" s="68"/>
      <c r="Q231" s="68"/>
      <c r="R231" s="68"/>
      <c r="S231" s="68"/>
      <c r="T231" s="69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4" t="s">
        <v>126</v>
      </c>
      <c r="AU231" s="14" t="s">
        <v>117</v>
      </c>
    </row>
    <row r="232" spans="1:65" s="2" customFormat="1" ht="33" customHeight="1">
      <c r="A232" s="31"/>
      <c r="B232" s="32"/>
      <c r="C232" s="219" t="s">
        <v>332</v>
      </c>
      <c r="D232" s="219" t="s">
        <v>141</v>
      </c>
      <c r="E232" s="220" t="s">
        <v>847</v>
      </c>
      <c r="F232" s="221" t="s">
        <v>848</v>
      </c>
      <c r="G232" s="222" t="s">
        <v>124</v>
      </c>
      <c r="H232" s="223">
        <v>1</v>
      </c>
      <c r="I232" s="224"/>
      <c r="J232" s="225">
        <f>ROUND(I232*H232,2)</f>
        <v>0</v>
      </c>
      <c r="K232" s="226"/>
      <c r="L232" s="227"/>
      <c r="M232" s="228" t="s">
        <v>1</v>
      </c>
      <c r="N232" s="229" t="s">
        <v>41</v>
      </c>
      <c r="O232" s="68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3" t="s">
        <v>155</v>
      </c>
      <c r="AT232" s="213" t="s">
        <v>141</v>
      </c>
      <c r="AU232" s="213" t="s">
        <v>117</v>
      </c>
      <c r="AY232" s="14" t="s">
        <v>118</v>
      </c>
      <c r="BE232" s="214">
        <f>IF(N232="základná",J232,0)</f>
        <v>0</v>
      </c>
      <c r="BF232" s="214">
        <f>IF(N232="znížená",J232,0)</f>
        <v>0</v>
      </c>
      <c r="BG232" s="214">
        <f>IF(N232="zákl. prenesená",J232,0)</f>
        <v>0</v>
      </c>
      <c r="BH232" s="214">
        <f>IF(N232="zníž. prenesená",J232,0)</f>
        <v>0</v>
      </c>
      <c r="BI232" s="214">
        <f>IF(N232="nulová",J232,0)</f>
        <v>0</v>
      </c>
      <c r="BJ232" s="14" t="s">
        <v>117</v>
      </c>
      <c r="BK232" s="214">
        <f>ROUND(I232*H232,2)</f>
        <v>0</v>
      </c>
      <c r="BL232" s="14" t="s">
        <v>131</v>
      </c>
      <c r="BM232" s="213" t="s">
        <v>459</v>
      </c>
    </row>
    <row r="233" spans="1:65" s="2" customFormat="1" ht="27">
      <c r="A233" s="31"/>
      <c r="B233" s="32"/>
      <c r="C233" s="33"/>
      <c r="D233" s="215" t="s">
        <v>126</v>
      </c>
      <c r="E233" s="33"/>
      <c r="F233" s="216" t="s">
        <v>849</v>
      </c>
      <c r="G233" s="33"/>
      <c r="H233" s="33"/>
      <c r="I233" s="112"/>
      <c r="J233" s="33"/>
      <c r="K233" s="33"/>
      <c r="L233" s="36"/>
      <c r="M233" s="217"/>
      <c r="N233" s="218"/>
      <c r="O233" s="68"/>
      <c r="P233" s="68"/>
      <c r="Q233" s="68"/>
      <c r="R233" s="68"/>
      <c r="S233" s="68"/>
      <c r="T233" s="69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4" t="s">
        <v>126</v>
      </c>
      <c r="AU233" s="14" t="s">
        <v>117</v>
      </c>
    </row>
    <row r="234" spans="1:65" s="2" customFormat="1" ht="21.75" customHeight="1">
      <c r="A234" s="31"/>
      <c r="B234" s="32"/>
      <c r="C234" s="219" t="s">
        <v>488</v>
      </c>
      <c r="D234" s="219" t="s">
        <v>141</v>
      </c>
      <c r="E234" s="220" t="s">
        <v>850</v>
      </c>
      <c r="F234" s="221" t="s">
        <v>851</v>
      </c>
      <c r="G234" s="222" t="s">
        <v>124</v>
      </c>
      <c r="H234" s="223">
        <v>1</v>
      </c>
      <c r="I234" s="224"/>
      <c r="J234" s="225">
        <f>ROUND(I234*H234,2)</f>
        <v>0</v>
      </c>
      <c r="K234" s="226"/>
      <c r="L234" s="227"/>
      <c r="M234" s="228" t="s">
        <v>1</v>
      </c>
      <c r="N234" s="229" t="s">
        <v>41</v>
      </c>
      <c r="O234" s="68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3" t="s">
        <v>155</v>
      </c>
      <c r="AT234" s="213" t="s">
        <v>141</v>
      </c>
      <c r="AU234" s="213" t="s">
        <v>117</v>
      </c>
      <c r="AY234" s="14" t="s">
        <v>118</v>
      </c>
      <c r="BE234" s="214">
        <f>IF(N234="základná",J234,0)</f>
        <v>0</v>
      </c>
      <c r="BF234" s="214">
        <f>IF(N234="znížená",J234,0)</f>
        <v>0</v>
      </c>
      <c r="BG234" s="214">
        <f>IF(N234="zákl. prenesená",J234,0)</f>
        <v>0</v>
      </c>
      <c r="BH234" s="214">
        <f>IF(N234="zníž. prenesená",J234,0)</f>
        <v>0</v>
      </c>
      <c r="BI234" s="214">
        <f>IF(N234="nulová",J234,0)</f>
        <v>0</v>
      </c>
      <c r="BJ234" s="14" t="s">
        <v>117</v>
      </c>
      <c r="BK234" s="214">
        <f>ROUND(I234*H234,2)</f>
        <v>0</v>
      </c>
      <c r="BL234" s="14" t="s">
        <v>131</v>
      </c>
      <c r="BM234" s="213" t="s">
        <v>463</v>
      </c>
    </row>
    <row r="235" spans="1:65" s="2" customFormat="1" ht="18">
      <c r="A235" s="31"/>
      <c r="B235" s="32"/>
      <c r="C235" s="33"/>
      <c r="D235" s="215" t="s">
        <v>126</v>
      </c>
      <c r="E235" s="33"/>
      <c r="F235" s="216" t="s">
        <v>852</v>
      </c>
      <c r="G235" s="33"/>
      <c r="H235" s="33"/>
      <c r="I235" s="112"/>
      <c r="J235" s="33"/>
      <c r="K235" s="33"/>
      <c r="L235" s="36"/>
      <c r="M235" s="217"/>
      <c r="N235" s="218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126</v>
      </c>
      <c r="AU235" s="14" t="s">
        <v>117</v>
      </c>
    </row>
    <row r="236" spans="1:65" s="2" customFormat="1" ht="33" customHeight="1">
      <c r="A236" s="31"/>
      <c r="B236" s="32"/>
      <c r="C236" s="219" t="s">
        <v>335</v>
      </c>
      <c r="D236" s="219" t="s">
        <v>141</v>
      </c>
      <c r="E236" s="220" t="s">
        <v>853</v>
      </c>
      <c r="F236" s="221" t="s">
        <v>854</v>
      </c>
      <c r="G236" s="222" t="s">
        <v>124</v>
      </c>
      <c r="H236" s="223">
        <v>1</v>
      </c>
      <c r="I236" s="224"/>
      <c r="J236" s="225">
        <f>ROUND(I236*H236,2)</f>
        <v>0</v>
      </c>
      <c r="K236" s="226"/>
      <c r="L236" s="227"/>
      <c r="M236" s="228" t="s">
        <v>1</v>
      </c>
      <c r="N236" s="229" t="s">
        <v>41</v>
      </c>
      <c r="O236" s="68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3" t="s">
        <v>155</v>
      </c>
      <c r="AT236" s="213" t="s">
        <v>141</v>
      </c>
      <c r="AU236" s="213" t="s">
        <v>117</v>
      </c>
      <c r="AY236" s="14" t="s">
        <v>118</v>
      </c>
      <c r="BE236" s="214">
        <f>IF(N236="základná",J236,0)</f>
        <v>0</v>
      </c>
      <c r="BF236" s="214">
        <f>IF(N236="znížená",J236,0)</f>
        <v>0</v>
      </c>
      <c r="BG236" s="214">
        <f>IF(N236="zákl. prenesená",J236,0)</f>
        <v>0</v>
      </c>
      <c r="BH236" s="214">
        <f>IF(N236="zníž. prenesená",J236,0)</f>
        <v>0</v>
      </c>
      <c r="BI236" s="214">
        <f>IF(N236="nulová",J236,0)</f>
        <v>0</v>
      </c>
      <c r="BJ236" s="14" t="s">
        <v>117</v>
      </c>
      <c r="BK236" s="214">
        <f>ROUND(I236*H236,2)</f>
        <v>0</v>
      </c>
      <c r="BL236" s="14" t="s">
        <v>131</v>
      </c>
      <c r="BM236" s="213" t="s">
        <v>469</v>
      </c>
    </row>
    <row r="237" spans="1:65" s="2" customFormat="1" ht="18">
      <c r="A237" s="31"/>
      <c r="B237" s="32"/>
      <c r="C237" s="33"/>
      <c r="D237" s="215" t="s">
        <v>126</v>
      </c>
      <c r="E237" s="33"/>
      <c r="F237" s="216" t="s">
        <v>855</v>
      </c>
      <c r="G237" s="33"/>
      <c r="H237" s="33"/>
      <c r="I237" s="112"/>
      <c r="J237" s="33"/>
      <c r="K237" s="33"/>
      <c r="L237" s="36"/>
      <c r="M237" s="217"/>
      <c r="N237" s="218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126</v>
      </c>
      <c r="AU237" s="14" t="s">
        <v>117</v>
      </c>
    </row>
    <row r="238" spans="1:65" s="2" customFormat="1" ht="16.5" customHeight="1">
      <c r="A238" s="31"/>
      <c r="B238" s="32"/>
      <c r="C238" s="201" t="s">
        <v>496</v>
      </c>
      <c r="D238" s="201" t="s">
        <v>121</v>
      </c>
      <c r="E238" s="202" t="s">
        <v>856</v>
      </c>
      <c r="F238" s="203" t="s">
        <v>857</v>
      </c>
      <c r="G238" s="204" t="s">
        <v>124</v>
      </c>
      <c r="H238" s="205">
        <v>2</v>
      </c>
      <c r="I238" s="206"/>
      <c r="J238" s="207">
        <f t="shared" ref="J238:J243" si="32">ROUND(I238*H238,2)</f>
        <v>0</v>
      </c>
      <c r="K238" s="208"/>
      <c r="L238" s="36"/>
      <c r="M238" s="209" t="s">
        <v>1</v>
      </c>
      <c r="N238" s="210" t="s">
        <v>41</v>
      </c>
      <c r="O238" s="68"/>
      <c r="P238" s="211">
        <f t="shared" ref="P238:P243" si="33">O238*H238</f>
        <v>0</v>
      </c>
      <c r="Q238" s="211">
        <v>0</v>
      </c>
      <c r="R238" s="211">
        <f t="shared" ref="R238:R243" si="34">Q238*H238</f>
        <v>0</v>
      </c>
      <c r="S238" s="211">
        <v>0</v>
      </c>
      <c r="T238" s="212">
        <f t="shared" ref="T238:T243" si="35"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3" t="s">
        <v>131</v>
      </c>
      <c r="AT238" s="213" t="s">
        <v>121</v>
      </c>
      <c r="AU238" s="213" t="s">
        <v>117</v>
      </c>
      <c r="AY238" s="14" t="s">
        <v>118</v>
      </c>
      <c r="BE238" s="214">
        <f t="shared" ref="BE238:BE243" si="36">IF(N238="základná",J238,0)</f>
        <v>0</v>
      </c>
      <c r="BF238" s="214">
        <f t="shared" ref="BF238:BF243" si="37">IF(N238="znížená",J238,0)</f>
        <v>0</v>
      </c>
      <c r="BG238" s="214">
        <f t="shared" ref="BG238:BG243" si="38">IF(N238="zákl. prenesená",J238,0)</f>
        <v>0</v>
      </c>
      <c r="BH238" s="214">
        <f t="shared" ref="BH238:BH243" si="39">IF(N238="zníž. prenesená",J238,0)</f>
        <v>0</v>
      </c>
      <c r="BI238" s="214">
        <f t="shared" ref="BI238:BI243" si="40">IF(N238="nulová",J238,0)</f>
        <v>0</v>
      </c>
      <c r="BJ238" s="14" t="s">
        <v>117</v>
      </c>
      <c r="BK238" s="214">
        <f t="shared" ref="BK238:BK243" si="41">ROUND(I238*H238,2)</f>
        <v>0</v>
      </c>
      <c r="BL238" s="14" t="s">
        <v>131</v>
      </c>
      <c r="BM238" s="213" t="s">
        <v>474</v>
      </c>
    </row>
    <row r="239" spans="1:65" s="2" customFormat="1" ht="16.5" customHeight="1">
      <c r="A239" s="31"/>
      <c r="B239" s="32"/>
      <c r="C239" s="201" t="s">
        <v>339</v>
      </c>
      <c r="D239" s="201" t="s">
        <v>121</v>
      </c>
      <c r="E239" s="202" t="s">
        <v>858</v>
      </c>
      <c r="F239" s="203" t="s">
        <v>859</v>
      </c>
      <c r="G239" s="204" t="s">
        <v>468</v>
      </c>
      <c r="H239" s="205">
        <v>1</v>
      </c>
      <c r="I239" s="206"/>
      <c r="J239" s="207">
        <f t="shared" si="32"/>
        <v>0</v>
      </c>
      <c r="K239" s="208"/>
      <c r="L239" s="36"/>
      <c r="M239" s="209" t="s">
        <v>1</v>
      </c>
      <c r="N239" s="210" t="s">
        <v>41</v>
      </c>
      <c r="O239" s="68"/>
      <c r="P239" s="211">
        <f t="shared" si="33"/>
        <v>0</v>
      </c>
      <c r="Q239" s="211">
        <v>0</v>
      </c>
      <c r="R239" s="211">
        <f t="shared" si="34"/>
        <v>0</v>
      </c>
      <c r="S239" s="211">
        <v>0</v>
      </c>
      <c r="T239" s="212">
        <f t="shared" si="35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3" t="s">
        <v>131</v>
      </c>
      <c r="AT239" s="213" t="s">
        <v>121</v>
      </c>
      <c r="AU239" s="213" t="s">
        <v>117</v>
      </c>
      <c r="AY239" s="14" t="s">
        <v>118</v>
      </c>
      <c r="BE239" s="214">
        <f t="shared" si="36"/>
        <v>0</v>
      </c>
      <c r="BF239" s="214">
        <f t="shared" si="37"/>
        <v>0</v>
      </c>
      <c r="BG239" s="214">
        <f t="shared" si="38"/>
        <v>0</v>
      </c>
      <c r="BH239" s="214">
        <f t="shared" si="39"/>
        <v>0</v>
      </c>
      <c r="BI239" s="214">
        <f t="shared" si="40"/>
        <v>0</v>
      </c>
      <c r="BJ239" s="14" t="s">
        <v>117</v>
      </c>
      <c r="BK239" s="214">
        <f t="shared" si="41"/>
        <v>0</v>
      </c>
      <c r="BL239" s="14" t="s">
        <v>131</v>
      </c>
      <c r="BM239" s="213" t="s">
        <v>507</v>
      </c>
    </row>
    <row r="240" spans="1:65" s="2" customFormat="1" ht="16.5" customHeight="1">
      <c r="A240" s="31"/>
      <c r="B240" s="32"/>
      <c r="C240" s="201" t="s">
        <v>504</v>
      </c>
      <c r="D240" s="201" t="s">
        <v>121</v>
      </c>
      <c r="E240" s="202" t="s">
        <v>860</v>
      </c>
      <c r="F240" s="203" t="s">
        <v>861</v>
      </c>
      <c r="G240" s="204" t="s">
        <v>124</v>
      </c>
      <c r="H240" s="205">
        <v>1</v>
      </c>
      <c r="I240" s="206"/>
      <c r="J240" s="207">
        <f t="shared" si="32"/>
        <v>0</v>
      </c>
      <c r="K240" s="208"/>
      <c r="L240" s="36"/>
      <c r="M240" s="209" t="s">
        <v>1</v>
      </c>
      <c r="N240" s="210" t="s">
        <v>41</v>
      </c>
      <c r="O240" s="68"/>
      <c r="P240" s="211">
        <f t="shared" si="33"/>
        <v>0</v>
      </c>
      <c r="Q240" s="211">
        <v>0</v>
      </c>
      <c r="R240" s="211">
        <f t="shared" si="34"/>
        <v>0</v>
      </c>
      <c r="S240" s="211">
        <v>0</v>
      </c>
      <c r="T240" s="212">
        <f t="shared" si="35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3" t="s">
        <v>131</v>
      </c>
      <c r="AT240" s="213" t="s">
        <v>121</v>
      </c>
      <c r="AU240" s="213" t="s">
        <v>117</v>
      </c>
      <c r="AY240" s="14" t="s">
        <v>118</v>
      </c>
      <c r="BE240" s="214">
        <f t="shared" si="36"/>
        <v>0</v>
      </c>
      <c r="BF240" s="214">
        <f t="shared" si="37"/>
        <v>0</v>
      </c>
      <c r="BG240" s="214">
        <f t="shared" si="38"/>
        <v>0</v>
      </c>
      <c r="BH240" s="214">
        <f t="shared" si="39"/>
        <v>0</v>
      </c>
      <c r="BI240" s="214">
        <f t="shared" si="40"/>
        <v>0</v>
      </c>
      <c r="BJ240" s="14" t="s">
        <v>117</v>
      </c>
      <c r="BK240" s="214">
        <f t="shared" si="41"/>
        <v>0</v>
      </c>
      <c r="BL240" s="14" t="s">
        <v>131</v>
      </c>
      <c r="BM240" s="213" t="s">
        <v>564</v>
      </c>
    </row>
    <row r="241" spans="1:65" s="2" customFormat="1" ht="16.5" customHeight="1">
      <c r="A241" s="31"/>
      <c r="B241" s="32"/>
      <c r="C241" s="201" t="s">
        <v>343</v>
      </c>
      <c r="D241" s="201" t="s">
        <v>121</v>
      </c>
      <c r="E241" s="202" t="s">
        <v>862</v>
      </c>
      <c r="F241" s="203" t="s">
        <v>863</v>
      </c>
      <c r="G241" s="204" t="s">
        <v>124</v>
      </c>
      <c r="H241" s="205">
        <v>7</v>
      </c>
      <c r="I241" s="206"/>
      <c r="J241" s="207">
        <f t="shared" si="32"/>
        <v>0</v>
      </c>
      <c r="K241" s="208"/>
      <c r="L241" s="36"/>
      <c r="M241" s="209" t="s">
        <v>1</v>
      </c>
      <c r="N241" s="210" t="s">
        <v>41</v>
      </c>
      <c r="O241" s="68"/>
      <c r="P241" s="211">
        <f t="shared" si="33"/>
        <v>0</v>
      </c>
      <c r="Q241" s="211">
        <v>0</v>
      </c>
      <c r="R241" s="211">
        <f t="shared" si="34"/>
        <v>0</v>
      </c>
      <c r="S241" s="211">
        <v>0</v>
      </c>
      <c r="T241" s="212">
        <f t="shared" si="35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3" t="s">
        <v>131</v>
      </c>
      <c r="AT241" s="213" t="s">
        <v>121</v>
      </c>
      <c r="AU241" s="213" t="s">
        <v>117</v>
      </c>
      <c r="AY241" s="14" t="s">
        <v>118</v>
      </c>
      <c r="BE241" s="214">
        <f t="shared" si="36"/>
        <v>0</v>
      </c>
      <c r="BF241" s="214">
        <f t="shared" si="37"/>
        <v>0</v>
      </c>
      <c r="BG241" s="214">
        <f t="shared" si="38"/>
        <v>0</v>
      </c>
      <c r="BH241" s="214">
        <f t="shared" si="39"/>
        <v>0</v>
      </c>
      <c r="BI241" s="214">
        <f t="shared" si="40"/>
        <v>0</v>
      </c>
      <c r="BJ241" s="14" t="s">
        <v>117</v>
      </c>
      <c r="BK241" s="214">
        <f t="shared" si="41"/>
        <v>0</v>
      </c>
      <c r="BL241" s="14" t="s">
        <v>131</v>
      </c>
      <c r="BM241" s="213" t="s">
        <v>599</v>
      </c>
    </row>
    <row r="242" spans="1:65" s="2" customFormat="1" ht="16.5" customHeight="1">
      <c r="A242" s="31"/>
      <c r="B242" s="32"/>
      <c r="C242" s="219" t="s">
        <v>513</v>
      </c>
      <c r="D242" s="219" t="s">
        <v>141</v>
      </c>
      <c r="E242" s="220" t="s">
        <v>864</v>
      </c>
      <c r="F242" s="221" t="s">
        <v>865</v>
      </c>
      <c r="G242" s="222" t="s">
        <v>124</v>
      </c>
      <c r="H242" s="223">
        <v>7</v>
      </c>
      <c r="I242" s="224"/>
      <c r="J242" s="225">
        <f t="shared" si="32"/>
        <v>0</v>
      </c>
      <c r="K242" s="226"/>
      <c r="L242" s="227"/>
      <c r="M242" s="228" t="s">
        <v>1</v>
      </c>
      <c r="N242" s="229" t="s">
        <v>41</v>
      </c>
      <c r="O242" s="68"/>
      <c r="P242" s="211">
        <f t="shared" si="33"/>
        <v>0</v>
      </c>
      <c r="Q242" s="211">
        <v>0</v>
      </c>
      <c r="R242" s="211">
        <f t="shared" si="34"/>
        <v>0</v>
      </c>
      <c r="S242" s="211">
        <v>0</v>
      </c>
      <c r="T242" s="212">
        <f t="shared" si="35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3" t="s">
        <v>155</v>
      </c>
      <c r="AT242" s="213" t="s">
        <v>141</v>
      </c>
      <c r="AU242" s="213" t="s">
        <v>117</v>
      </c>
      <c r="AY242" s="14" t="s">
        <v>118</v>
      </c>
      <c r="BE242" s="214">
        <f t="shared" si="36"/>
        <v>0</v>
      </c>
      <c r="BF242" s="214">
        <f t="shared" si="37"/>
        <v>0</v>
      </c>
      <c r="BG242" s="214">
        <f t="shared" si="38"/>
        <v>0</v>
      </c>
      <c r="BH242" s="214">
        <f t="shared" si="39"/>
        <v>0</v>
      </c>
      <c r="BI242" s="214">
        <f t="shared" si="40"/>
        <v>0</v>
      </c>
      <c r="BJ242" s="14" t="s">
        <v>117</v>
      </c>
      <c r="BK242" s="214">
        <f t="shared" si="41"/>
        <v>0</v>
      </c>
      <c r="BL242" s="14" t="s">
        <v>131</v>
      </c>
      <c r="BM242" s="213" t="s">
        <v>590</v>
      </c>
    </row>
    <row r="243" spans="1:65" s="2" customFormat="1" ht="21.75" customHeight="1">
      <c r="A243" s="31"/>
      <c r="B243" s="32"/>
      <c r="C243" s="201" t="s">
        <v>347</v>
      </c>
      <c r="D243" s="201" t="s">
        <v>121</v>
      </c>
      <c r="E243" s="202" t="s">
        <v>866</v>
      </c>
      <c r="F243" s="203" t="s">
        <v>867</v>
      </c>
      <c r="G243" s="204" t="s">
        <v>229</v>
      </c>
      <c r="H243" s="230"/>
      <c r="I243" s="206"/>
      <c r="J243" s="207">
        <f t="shared" si="32"/>
        <v>0</v>
      </c>
      <c r="K243" s="208"/>
      <c r="L243" s="36"/>
      <c r="M243" s="209" t="s">
        <v>1</v>
      </c>
      <c r="N243" s="210" t="s">
        <v>41</v>
      </c>
      <c r="O243" s="68"/>
      <c r="P243" s="211">
        <f t="shared" si="33"/>
        <v>0</v>
      </c>
      <c r="Q243" s="211">
        <v>0</v>
      </c>
      <c r="R243" s="211">
        <f t="shared" si="34"/>
        <v>0</v>
      </c>
      <c r="S243" s="211">
        <v>0</v>
      </c>
      <c r="T243" s="212">
        <f t="shared" si="35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3" t="s">
        <v>131</v>
      </c>
      <c r="AT243" s="213" t="s">
        <v>121</v>
      </c>
      <c r="AU243" s="213" t="s">
        <v>117</v>
      </c>
      <c r="AY243" s="14" t="s">
        <v>118</v>
      </c>
      <c r="BE243" s="214">
        <f t="shared" si="36"/>
        <v>0</v>
      </c>
      <c r="BF243" s="214">
        <f t="shared" si="37"/>
        <v>0</v>
      </c>
      <c r="BG243" s="214">
        <f t="shared" si="38"/>
        <v>0</v>
      </c>
      <c r="BH243" s="214">
        <f t="shared" si="39"/>
        <v>0</v>
      </c>
      <c r="BI243" s="214">
        <f t="shared" si="40"/>
        <v>0</v>
      </c>
      <c r="BJ243" s="14" t="s">
        <v>117</v>
      </c>
      <c r="BK243" s="214">
        <f t="shared" si="41"/>
        <v>0</v>
      </c>
      <c r="BL243" s="14" t="s">
        <v>131</v>
      </c>
      <c r="BM243" s="213" t="s">
        <v>627</v>
      </c>
    </row>
    <row r="244" spans="1:65" s="12" customFormat="1" ht="25.9" customHeight="1">
      <c r="B244" s="185"/>
      <c r="C244" s="186"/>
      <c r="D244" s="187" t="s">
        <v>74</v>
      </c>
      <c r="E244" s="188" t="s">
        <v>868</v>
      </c>
      <c r="F244" s="188" t="s">
        <v>869</v>
      </c>
      <c r="G244" s="186"/>
      <c r="H244" s="186"/>
      <c r="I244" s="189"/>
      <c r="J244" s="190">
        <f>BK244</f>
        <v>0</v>
      </c>
      <c r="K244" s="186"/>
      <c r="L244" s="191"/>
      <c r="M244" s="192"/>
      <c r="N244" s="193"/>
      <c r="O244" s="193"/>
      <c r="P244" s="194">
        <f>SUM(P245:P247)</f>
        <v>0</v>
      </c>
      <c r="Q244" s="193"/>
      <c r="R244" s="194">
        <f>SUM(R245:R247)</f>
        <v>0</v>
      </c>
      <c r="S244" s="193"/>
      <c r="T244" s="195">
        <f>SUM(T245:T247)</f>
        <v>0</v>
      </c>
      <c r="AR244" s="196" t="s">
        <v>131</v>
      </c>
      <c r="AT244" s="197" t="s">
        <v>74</v>
      </c>
      <c r="AU244" s="197" t="s">
        <v>75</v>
      </c>
      <c r="AY244" s="196" t="s">
        <v>118</v>
      </c>
      <c r="BK244" s="198">
        <f>SUM(BK245:BK247)</f>
        <v>0</v>
      </c>
    </row>
    <row r="245" spans="1:65" s="2" customFormat="1" ht="21.75" customHeight="1">
      <c r="A245" s="31"/>
      <c r="B245" s="32"/>
      <c r="C245" s="201" t="s">
        <v>522</v>
      </c>
      <c r="D245" s="201" t="s">
        <v>121</v>
      </c>
      <c r="E245" s="202" t="s">
        <v>870</v>
      </c>
      <c r="F245" s="203" t="s">
        <v>871</v>
      </c>
      <c r="G245" s="204" t="s">
        <v>220</v>
      </c>
      <c r="H245" s="205">
        <v>1</v>
      </c>
      <c r="I245" s="206"/>
      <c r="J245" s="207">
        <f>ROUND(I245*H245,2)</f>
        <v>0</v>
      </c>
      <c r="K245" s="208"/>
      <c r="L245" s="36"/>
      <c r="M245" s="209" t="s">
        <v>1</v>
      </c>
      <c r="N245" s="210" t="s">
        <v>41</v>
      </c>
      <c r="O245" s="68"/>
      <c r="P245" s="211">
        <f>O245*H245</f>
        <v>0</v>
      </c>
      <c r="Q245" s="211">
        <v>0</v>
      </c>
      <c r="R245" s="211">
        <f>Q245*H245</f>
        <v>0</v>
      </c>
      <c r="S245" s="211">
        <v>0</v>
      </c>
      <c r="T245" s="212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3" t="s">
        <v>131</v>
      </c>
      <c r="AT245" s="213" t="s">
        <v>121</v>
      </c>
      <c r="AU245" s="213" t="s">
        <v>83</v>
      </c>
      <c r="AY245" s="14" t="s">
        <v>118</v>
      </c>
      <c r="BE245" s="214">
        <f>IF(N245="základná",J245,0)</f>
        <v>0</v>
      </c>
      <c r="BF245" s="214">
        <f>IF(N245="znížená",J245,0)</f>
        <v>0</v>
      </c>
      <c r="BG245" s="214">
        <f>IF(N245="zákl. prenesená",J245,0)</f>
        <v>0</v>
      </c>
      <c r="BH245" s="214">
        <f>IF(N245="zníž. prenesená",J245,0)</f>
        <v>0</v>
      </c>
      <c r="BI245" s="214">
        <f>IF(N245="nulová",J245,0)</f>
        <v>0</v>
      </c>
      <c r="BJ245" s="14" t="s">
        <v>117</v>
      </c>
      <c r="BK245" s="214">
        <f>ROUND(I245*H245,2)</f>
        <v>0</v>
      </c>
      <c r="BL245" s="14" t="s">
        <v>131</v>
      </c>
      <c r="BM245" s="213" t="s">
        <v>639</v>
      </c>
    </row>
    <row r="246" spans="1:65" s="2" customFormat="1" ht="16.5" customHeight="1">
      <c r="A246" s="31"/>
      <c r="B246" s="32"/>
      <c r="C246" s="201" t="s">
        <v>350</v>
      </c>
      <c r="D246" s="201" t="s">
        <v>121</v>
      </c>
      <c r="E246" s="202" t="s">
        <v>872</v>
      </c>
      <c r="F246" s="203" t="s">
        <v>873</v>
      </c>
      <c r="G246" s="204" t="s">
        <v>280</v>
      </c>
      <c r="H246" s="205">
        <v>1</v>
      </c>
      <c r="I246" s="206"/>
      <c r="J246" s="207">
        <f>ROUND(I246*H246,2)</f>
        <v>0</v>
      </c>
      <c r="K246" s="208"/>
      <c r="L246" s="36"/>
      <c r="M246" s="209" t="s">
        <v>1</v>
      </c>
      <c r="N246" s="210" t="s">
        <v>41</v>
      </c>
      <c r="O246" s="68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3" t="s">
        <v>131</v>
      </c>
      <c r="AT246" s="213" t="s">
        <v>121</v>
      </c>
      <c r="AU246" s="213" t="s">
        <v>83</v>
      </c>
      <c r="AY246" s="14" t="s">
        <v>118</v>
      </c>
      <c r="BE246" s="214">
        <f>IF(N246="základná",J246,0)</f>
        <v>0</v>
      </c>
      <c r="BF246" s="214">
        <f>IF(N246="znížená",J246,0)</f>
        <v>0</v>
      </c>
      <c r="BG246" s="214">
        <f>IF(N246="zákl. prenesená",J246,0)</f>
        <v>0</v>
      </c>
      <c r="BH246" s="214">
        <f>IF(N246="zníž. prenesená",J246,0)</f>
        <v>0</v>
      </c>
      <c r="BI246" s="214">
        <f>IF(N246="nulová",J246,0)</f>
        <v>0</v>
      </c>
      <c r="BJ246" s="14" t="s">
        <v>117</v>
      </c>
      <c r="BK246" s="214">
        <f>ROUND(I246*H246,2)</f>
        <v>0</v>
      </c>
      <c r="BL246" s="14" t="s">
        <v>131</v>
      </c>
      <c r="BM246" s="213" t="s">
        <v>536</v>
      </c>
    </row>
    <row r="247" spans="1:65" s="2" customFormat="1" ht="21.75" customHeight="1">
      <c r="A247" s="31"/>
      <c r="B247" s="32"/>
      <c r="C247" s="201" t="s">
        <v>530</v>
      </c>
      <c r="D247" s="201" t="s">
        <v>121</v>
      </c>
      <c r="E247" s="202" t="s">
        <v>874</v>
      </c>
      <c r="F247" s="203" t="s">
        <v>875</v>
      </c>
      <c r="G247" s="204" t="s">
        <v>280</v>
      </c>
      <c r="H247" s="205">
        <v>1</v>
      </c>
      <c r="I247" s="206"/>
      <c r="J247" s="207">
        <f>ROUND(I247*H247,2)</f>
        <v>0</v>
      </c>
      <c r="K247" s="208"/>
      <c r="L247" s="36"/>
      <c r="M247" s="235" t="s">
        <v>1</v>
      </c>
      <c r="N247" s="236" t="s">
        <v>41</v>
      </c>
      <c r="O247" s="233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3" t="s">
        <v>131</v>
      </c>
      <c r="AT247" s="213" t="s">
        <v>121</v>
      </c>
      <c r="AU247" s="213" t="s">
        <v>83</v>
      </c>
      <c r="AY247" s="14" t="s">
        <v>118</v>
      </c>
      <c r="BE247" s="214">
        <f>IF(N247="základná",J247,0)</f>
        <v>0</v>
      </c>
      <c r="BF247" s="214">
        <f>IF(N247="znížená",J247,0)</f>
        <v>0</v>
      </c>
      <c r="BG247" s="214">
        <f>IF(N247="zákl. prenesená",J247,0)</f>
        <v>0</v>
      </c>
      <c r="BH247" s="214">
        <f>IF(N247="zníž. prenesená",J247,0)</f>
        <v>0</v>
      </c>
      <c r="BI247" s="214">
        <f>IF(N247="nulová",J247,0)</f>
        <v>0</v>
      </c>
      <c r="BJ247" s="14" t="s">
        <v>117</v>
      </c>
      <c r="BK247" s="214">
        <f>ROUND(I247*H247,2)</f>
        <v>0</v>
      </c>
      <c r="BL247" s="14" t="s">
        <v>131</v>
      </c>
      <c r="BM247" s="213" t="s">
        <v>876</v>
      </c>
    </row>
    <row r="248" spans="1:65" s="2" customFormat="1" ht="7" customHeight="1">
      <c r="A248" s="31"/>
      <c r="B248" s="51"/>
      <c r="C248" s="52"/>
      <c r="D248" s="52"/>
      <c r="E248" s="52"/>
      <c r="F248" s="52"/>
      <c r="G248" s="52"/>
      <c r="H248" s="52"/>
      <c r="I248" s="149"/>
      <c r="J248" s="52"/>
      <c r="K248" s="52"/>
      <c r="L248" s="36"/>
      <c r="M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</row>
  </sheetData>
  <sheetProtection algorithmName="SHA-512" hashValue="51g7Q/4GSdpEfyjHhk4icaI8Cu9qb5Hg0oJ9BsZY6KRt5GBvtwRYgWu6DE8SP4bbPBZuTREzAKZ/E0p3RYibTg==" saltValue="/sigWUQpoy1CwwnC7jM9hkl5cyHwBXD9q2oO9KYml7VSyBgkpEBdNUvBECu6I/sdcNoxWq/tvkaSst2yf3IFxQ==" spinCount="100000" sheet="1" objects="1" scenarios="1" formatColumns="0" formatRows="0" autoFilter="0"/>
  <autoFilter ref="C126:K24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Zdravotechnika+búrac...</vt:lpstr>
      <vt:lpstr>02 - Zdravotechnika+búrac...</vt:lpstr>
      <vt:lpstr>03 - Výmena zdravotechn -...</vt:lpstr>
      <vt:lpstr>'01 - Zdravotechnika+búrac...'!Názvy_tlače</vt:lpstr>
      <vt:lpstr>'02 - Zdravotechnika+búrac...'!Názvy_tlače</vt:lpstr>
      <vt:lpstr>'03 - Výmena zdravotechn -...'!Názvy_tlače</vt:lpstr>
      <vt:lpstr>'Rekapitulácia stavby'!Názvy_tlače</vt:lpstr>
      <vt:lpstr>'01 - Zdravotechnika+búrac...'!Oblasť_tlače</vt:lpstr>
      <vt:lpstr>'02 - Zdravotechnika+búrac...'!Oblasť_tlače</vt:lpstr>
      <vt:lpstr>'03 - Výmena zdravotechn -...'!Oblasť_tlače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AA</cp:lastModifiedBy>
  <dcterms:created xsi:type="dcterms:W3CDTF">2020-11-05T07:35:50Z</dcterms:created>
  <dcterms:modified xsi:type="dcterms:W3CDTF">2020-11-05T14:32:43Z</dcterms:modified>
</cp:coreProperties>
</file>