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Z:\OBNOVENE DATA\MZ SR - ziadosti  o súhlas k realizácii VO\2020\2020-Prístavba výťahu k budove geriatrie\SP\"/>
    </mc:Choice>
  </mc:AlternateContent>
  <xr:revisionPtr revIDLastSave="0" documentId="8_{139D6F2C-D23F-4182-AADD-8B4489BE41B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01 - Búracie práce" sheetId="2" r:id="rId2"/>
    <sheet name="02 - Navrhovaný stav" sheetId="3" r:id="rId3"/>
    <sheet name="03 - Zdravotechnika" sheetId="4" r:id="rId4"/>
    <sheet name="04 - Vykurovanie" sheetId="5" r:id="rId5"/>
    <sheet name="05 - Elektroinštalácia a ..." sheetId="6" r:id="rId6"/>
    <sheet name="06 - Výťah" sheetId="7" r:id="rId7"/>
    <sheet name="Zoznam figúr" sheetId="8" r:id="rId8"/>
  </sheets>
  <definedNames>
    <definedName name="_xlnm._FilterDatabase" localSheetId="1" hidden="1">'01 - Búracie práce'!$C$128:$K$250</definedName>
    <definedName name="_xlnm._FilterDatabase" localSheetId="2" hidden="1">'02 - Navrhovaný stav'!$C$138:$K$648</definedName>
    <definedName name="_xlnm._FilterDatabase" localSheetId="3" hidden="1">'03 - Zdravotechnika'!$C$123:$K$158</definedName>
    <definedName name="_xlnm._FilterDatabase" localSheetId="4" hidden="1">'04 - Vykurovanie'!$C$122:$K$146</definedName>
    <definedName name="_xlnm._FilterDatabase" localSheetId="5" hidden="1">'05 - Elektroinštalácia a ...'!$C$119:$K$168</definedName>
    <definedName name="_xlnm._FilterDatabase" localSheetId="6" hidden="1">'06 - Výťah'!$C$118:$K$129</definedName>
    <definedName name="_xlnm.Print_Titles" localSheetId="1">'01 - Búracie práce'!$128:$128</definedName>
    <definedName name="_xlnm.Print_Titles" localSheetId="2">'02 - Navrhovaný stav'!$138:$138</definedName>
    <definedName name="_xlnm.Print_Titles" localSheetId="3">'03 - Zdravotechnika'!$123:$123</definedName>
    <definedName name="_xlnm.Print_Titles" localSheetId="4">'04 - Vykurovanie'!$122:$122</definedName>
    <definedName name="_xlnm.Print_Titles" localSheetId="5">'05 - Elektroinštalácia a ...'!$119:$119</definedName>
    <definedName name="_xlnm.Print_Titles" localSheetId="6">'06 - Výťah'!$118:$118</definedName>
    <definedName name="_xlnm.Print_Titles" localSheetId="0">'Rekapitulácia stavby'!$92:$92</definedName>
    <definedName name="_xlnm.Print_Titles" localSheetId="7">'Zoznam figúr'!$9:$9</definedName>
    <definedName name="_xlnm.Print_Area" localSheetId="1">'01 - Búracie práce'!$C$4:$J$76,'01 - Búracie práce'!$C$82:$J$110,'01 - Búracie práce'!$C$116:$K$250</definedName>
    <definedName name="_xlnm.Print_Area" localSheetId="2">'02 - Navrhovaný stav'!$C$4:$J$76,'02 - Navrhovaný stav'!$C$82:$J$120,'02 - Navrhovaný stav'!$C$126:$K$648</definedName>
    <definedName name="_xlnm.Print_Area" localSheetId="3">'03 - Zdravotechnika'!$C$4:$J$76,'03 - Zdravotechnika'!$C$82:$J$105,'03 - Zdravotechnika'!$C$111:$K$158</definedName>
    <definedName name="_xlnm.Print_Area" localSheetId="4">'04 - Vykurovanie'!$C$4:$J$76,'04 - Vykurovanie'!$C$82:$J$104,'04 - Vykurovanie'!$C$110:$K$146</definedName>
    <definedName name="_xlnm.Print_Area" localSheetId="5">'05 - Elektroinštalácia a ...'!$C$4:$J$76,'05 - Elektroinštalácia a ...'!$C$82:$J$101,'05 - Elektroinštalácia a ...'!$C$107:$K$168</definedName>
    <definedName name="_xlnm.Print_Area" localSheetId="6">'06 - Výťah'!$C$4:$J$76,'06 - Výťah'!$C$82:$J$100,'06 - Výťah'!$C$106:$K$129</definedName>
    <definedName name="_xlnm.Print_Area" localSheetId="0">'Rekapitulácia stavby'!$D$4:$AO$76,'Rekapitulácia stavby'!$C$82:$AQ$101</definedName>
    <definedName name="_xlnm.Print_Area" localSheetId="7">'Zoznam figúr'!$C$4:$G$270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8" l="1"/>
  <c r="J37" i="7"/>
  <c r="J36" i="7"/>
  <c r="AY100" i="1"/>
  <c r="J35" i="7"/>
  <c r="AX100" i="1" s="1"/>
  <c r="BI129" i="7"/>
  <c r="BH129" i="7"/>
  <c r="BG129" i="7"/>
  <c r="BE129" i="7"/>
  <c r="BK129" i="7"/>
  <c r="J129" i="7"/>
  <c r="BF129" i="7"/>
  <c r="BI128" i="7"/>
  <c r="BH128" i="7"/>
  <c r="BG128" i="7"/>
  <c r="BE128" i="7"/>
  <c r="BK128" i="7"/>
  <c r="J128" i="7" s="1"/>
  <c r="BF128" i="7" s="1"/>
  <c r="BI127" i="7"/>
  <c r="BH127" i="7"/>
  <c r="BG127" i="7"/>
  <c r="BE127" i="7"/>
  <c r="BK127" i="7"/>
  <c r="J127" i="7" s="1"/>
  <c r="BF127" i="7" s="1"/>
  <c r="BI126" i="7"/>
  <c r="BH126" i="7"/>
  <c r="BG126" i="7"/>
  <c r="BE126" i="7"/>
  <c r="BK126" i="7"/>
  <c r="J126" i="7"/>
  <c r="BF126" i="7" s="1"/>
  <c r="BI125" i="7"/>
  <c r="BH125" i="7"/>
  <c r="BG125" i="7"/>
  <c r="BE125" i="7"/>
  <c r="BK125" i="7"/>
  <c r="J125" i="7" s="1"/>
  <c r="BF125" i="7" s="1"/>
  <c r="BI122" i="7"/>
  <c r="BH122" i="7"/>
  <c r="BG122" i="7"/>
  <c r="BE122" i="7"/>
  <c r="T122" i="7"/>
  <c r="T121" i="7" s="1"/>
  <c r="T120" i="7" s="1"/>
  <c r="T119" i="7" s="1"/>
  <c r="R122" i="7"/>
  <c r="R121" i="7" s="1"/>
  <c r="R120" i="7" s="1"/>
  <c r="R119" i="7" s="1"/>
  <c r="P122" i="7"/>
  <c r="P121" i="7" s="1"/>
  <c r="P120" i="7" s="1"/>
  <c r="P119" i="7" s="1"/>
  <c r="AU100" i="1" s="1"/>
  <c r="F113" i="7"/>
  <c r="E111" i="7"/>
  <c r="F89" i="7"/>
  <c r="E87" i="7"/>
  <c r="J24" i="7"/>
  <c r="E24" i="7"/>
  <c r="J116" i="7"/>
  <c r="J23" i="7"/>
  <c r="J21" i="7"/>
  <c r="E21" i="7"/>
  <c r="J115" i="7"/>
  <c r="J20" i="7"/>
  <c r="J18" i="7"/>
  <c r="E18" i="7"/>
  <c r="F116" i="7"/>
  <c r="J17" i="7"/>
  <c r="J15" i="7"/>
  <c r="E15" i="7"/>
  <c r="F115" i="7"/>
  <c r="J14" i="7"/>
  <c r="J12" i="7"/>
  <c r="J113" i="7" s="1"/>
  <c r="E7" i="7"/>
  <c r="E109" i="7" s="1"/>
  <c r="J37" i="6"/>
  <c r="J36" i="6"/>
  <c r="AY99" i="1"/>
  <c r="J35" i="6"/>
  <c r="AX99" i="1" s="1"/>
  <c r="BI168" i="6"/>
  <c r="BH168" i="6"/>
  <c r="BG168" i="6"/>
  <c r="BE168" i="6"/>
  <c r="BK168" i="6"/>
  <c r="J168" i="6"/>
  <c r="BF168" i="6" s="1"/>
  <c r="BI167" i="6"/>
  <c r="BH167" i="6"/>
  <c r="BG167" i="6"/>
  <c r="BE167" i="6"/>
  <c r="BK167" i="6"/>
  <c r="J167" i="6" s="1"/>
  <c r="BF167" i="6" s="1"/>
  <c r="BI166" i="6"/>
  <c r="BH166" i="6"/>
  <c r="BG166" i="6"/>
  <c r="BE166" i="6"/>
  <c r="BK166" i="6"/>
  <c r="J166" i="6" s="1"/>
  <c r="BF166" i="6" s="1"/>
  <c r="BI165" i="6"/>
  <c r="BH165" i="6"/>
  <c r="BG165" i="6"/>
  <c r="BE165" i="6"/>
  <c r="BK165" i="6"/>
  <c r="J165" i="6" s="1"/>
  <c r="BF165" i="6" s="1"/>
  <c r="BI164" i="6"/>
  <c r="BH164" i="6"/>
  <c r="BG164" i="6"/>
  <c r="BE164" i="6"/>
  <c r="BK164" i="6"/>
  <c r="J164" i="6"/>
  <c r="BF164" i="6" s="1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BI123" i="6"/>
  <c r="BH123" i="6"/>
  <c r="BG123" i="6"/>
  <c r="BE123" i="6"/>
  <c r="T123" i="6"/>
  <c r="R123" i="6"/>
  <c r="P123" i="6"/>
  <c r="BI122" i="6"/>
  <c r="BH122" i="6"/>
  <c r="BG122" i="6"/>
  <c r="BE122" i="6"/>
  <c r="T122" i="6"/>
  <c r="R122" i="6"/>
  <c r="P122" i="6"/>
  <c r="F114" i="6"/>
  <c r="E112" i="6"/>
  <c r="F89" i="6"/>
  <c r="E87" i="6"/>
  <c r="J24" i="6"/>
  <c r="E24" i="6"/>
  <c r="J117" i="6" s="1"/>
  <c r="J23" i="6"/>
  <c r="J21" i="6"/>
  <c r="E21" i="6"/>
  <c r="J91" i="6" s="1"/>
  <c r="J20" i="6"/>
  <c r="J18" i="6"/>
  <c r="E18" i="6"/>
  <c r="F117" i="6" s="1"/>
  <c r="J17" i="6"/>
  <c r="J15" i="6"/>
  <c r="E15" i="6"/>
  <c r="F116" i="6" s="1"/>
  <c r="J14" i="6"/>
  <c r="J12" i="6"/>
  <c r="J114" i="6"/>
  <c r="E7" i="6"/>
  <c r="E110" i="6" s="1"/>
  <c r="J37" i="5"/>
  <c r="J36" i="5"/>
  <c r="AY98" i="1" s="1"/>
  <c r="J35" i="5"/>
  <c r="AX98" i="1"/>
  <c r="BI146" i="5"/>
  <c r="BH146" i="5"/>
  <c r="BG146" i="5"/>
  <c r="BE146" i="5"/>
  <c r="BK146" i="5"/>
  <c r="J146" i="5" s="1"/>
  <c r="BF146" i="5" s="1"/>
  <c r="BI145" i="5"/>
  <c r="BH145" i="5"/>
  <c r="BG145" i="5"/>
  <c r="BE145" i="5"/>
  <c r="BK145" i="5"/>
  <c r="J145" i="5"/>
  <c r="BF145" i="5" s="1"/>
  <c r="BI144" i="5"/>
  <c r="BH144" i="5"/>
  <c r="BG144" i="5"/>
  <c r="BE144" i="5"/>
  <c r="BK144" i="5"/>
  <c r="J144" i="5"/>
  <c r="BF144" i="5"/>
  <c r="BI143" i="5"/>
  <c r="BH143" i="5"/>
  <c r="BG143" i="5"/>
  <c r="BE143" i="5"/>
  <c r="BK143" i="5"/>
  <c r="J143" i="5" s="1"/>
  <c r="BF143" i="5" s="1"/>
  <c r="BI142" i="5"/>
  <c r="BH142" i="5"/>
  <c r="BG142" i="5"/>
  <c r="BE142" i="5"/>
  <c r="BK142" i="5"/>
  <c r="J142" i="5" s="1"/>
  <c r="BF142" i="5" s="1"/>
  <c r="BI140" i="5"/>
  <c r="BH140" i="5"/>
  <c r="BG140" i="5"/>
  <c r="BE140" i="5"/>
  <c r="T140" i="5"/>
  <c r="T139" i="5"/>
  <c r="R140" i="5"/>
  <c r="R139" i="5" s="1"/>
  <c r="P140" i="5"/>
  <c r="P139" i="5"/>
  <c r="BI138" i="5"/>
  <c r="BH138" i="5"/>
  <c r="BG138" i="5"/>
  <c r="BE138" i="5"/>
  <c r="T138" i="5"/>
  <c r="T137" i="5" s="1"/>
  <c r="R138" i="5"/>
  <c r="R137" i="5"/>
  <c r="P138" i="5"/>
  <c r="P137" i="5" s="1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F117" i="5"/>
  <c r="E115" i="5"/>
  <c r="F89" i="5"/>
  <c r="E87" i="5"/>
  <c r="J24" i="5"/>
  <c r="E24" i="5"/>
  <c r="J92" i="5"/>
  <c r="J23" i="5"/>
  <c r="J21" i="5"/>
  <c r="E21" i="5"/>
  <c r="J119" i="5"/>
  <c r="J20" i="5"/>
  <c r="J18" i="5"/>
  <c r="E18" i="5"/>
  <c r="F120" i="5"/>
  <c r="J17" i="5"/>
  <c r="J15" i="5"/>
  <c r="E15" i="5"/>
  <c r="F91" i="5"/>
  <c r="J14" i="5"/>
  <c r="J12" i="5"/>
  <c r="J117" i="5"/>
  <c r="E7" i="5"/>
  <c r="E113" i="5" s="1"/>
  <c r="J37" i="4"/>
  <c r="J36" i="4"/>
  <c r="AY97" i="1"/>
  <c r="J35" i="4"/>
  <c r="AX97" i="1" s="1"/>
  <c r="BI158" i="4"/>
  <c r="BH158" i="4"/>
  <c r="BG158" i="4"/>
  <c r="BE158" i="4"/>
  <c r="BK158" i="4"/>
  <c r="J158" i="4"/>
  <c r="BF158" i="4" s="1"/>
  <c r="BI157" i="4"/>
  <c r="BH157" i="4"/>
  <c r="BG157" i="4"/>
  <c r="BE157" i="4"/>
  <c r="BK157" i="4"/>
  <c r="J157" i="4"/>
  <c r="BF157" i="4"/>
  <c r="BI156" i="4"/>
  <c r="BH156" i="4"/>
  <c r="BG156" i="4"/>
  <c r="BE156" i="4"/>
  <c r="BK156" i="4"/>
  <c r="J156" i="4" s="1"/>
  <c r="BF156" i="4" s="1"/>
  <c r="BI155" i="4"/>
  <c r="BH155" i="4"/>
  <c r="BG155" i="4"/>
  <c r="BE155" i="4"/>
  <c r="BK155" i="4"/>
  <c r="J155" i="4" s="1"/>
  <c r="BF155" i="4" s="1"/>
  <c r="BI154" i="4"/>
  <c r="BH154" i="4"/>
  <c r="BG154" i="4"/>
  <c r="BE154" i="4"/>
  <c r="BK154" i="4"/>
  <c r="J154" i="4"/>
  <c r="BF154" i="4" s="1"/>
  <c r="BI152" i="4"/>
  <c r="BH152" i="4"/>
  <c r="BG152" i="4"/>
  <c r="BE152" i="4"/>
  <c r="T152" i="4"/>
  <c r="T151" i="4"/>
  <c r="T150" i="4"/>
  <c r="R152" i="4"/>
  <c r="R151" i="4" s="1"/>
  <c r="R150" i="4" s="1"/>
  <c r="P152" i="4"/>
  <c r="P151" i="4" s="1"/>
  <c r="P150" i="4" s="1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F118" i="4"/>
  <c r="E116" i="4"/>
  <c r="F89" i="4"/>
  <c r="E87" i="4"/>
  <c r="J24" i="4"/>
  <c r="E24" i="4"/>
  <c r="J92" i="4" s="1"/>
  <c r="J23" i="4"/>
  <c r="J21" i="4"/>
  <c r="E21" i="4"/>
  <c r="J120" i="4" s="1"/>
  <c r="J20" i="4"/>
  <c r="J18" i="4"/>
  <c r="E18" i="4"/>
  <c r="F92" i="4" s="1"/>
  <c r="J17" i="4"/>
  <c r="J15" i="4"/>
  <c r="E15" i="4"/>
  <c r="F91" i="4" s="1"/>
  <c r="J14" i="4"/>
  <c r="J12" i="4"/>
  <c r="J118" i="4"/>
  <c r="E7" i="4"/>
  <c r="E85" i="4" s="1"/>
  <c r="J37" i="3"/>
  <c r="J36" i="3"/>
  <c r="AY96" i="1" s="1"/>
  <c r="J35" i="3"/>
  <c r="AX96" i="1"/>
  <c r="BI648" i="3"/>
  <c r="BH648" i="3"/>
  <c r="BG648" i="3"/>
  <c r="BE648" i="3"/>
  <c r="BK648" i="3"/>
  <c r="J648" i="3" s="1"/>
  <c r="BF648" i="3" s="1"/>
  <c r="BI647" i="3"/>
  <c r="BH647" i="3"/>
  <c r="BG647" i="3"/>
  <c r="BE647" i="3"/>
  <c r="BK647" i="3"/>
  <c r="J647" i="3"/>
  <c r="BF647" i="3" s="1"/>
  <c r="BI646" i="3"/>
  <c r="BH646" i="3"/>
  <c r="BG646" i="3"/>
  <c r="BE646" i="3"/>
  <c r="BK646" i="3"/>
  <c r="J646" i="3"/>
  <c r="BF646" i="3"/>
  <c r="BI645" i="3"/>
  <c r="BH645" i="3"/>
  <c r="BG645" i="3"/>
  <c r="BE645" i="3"/>
  <c r="BK645" i="3"/>
  <c r="J645" i="3" s="1"/>
  <c r="BF645" i="3" s="1"/>
  <c r="BI644" i="3"/>
  <c r="BH644" i="3"/>
  <c r="BG644" i="3"/>
  <c r="BE644" i="3"/>
  <c r="BK644" i="3"/>
  <c r="J644" i="3" s="1"/>
  <c r="BF644" i="3" s="1"/>
  <c r="BI642" i="3"/>
  <c r="BH642" i="3"/>
  <c r="BG642" i="3"/>
  <c r="BE642" i="3"/>
  <c r="T642" i="3"/>
  <c r="R642" i="3"/>
  <c r="P642" i="3"/>
  <c r="BI641" i="3"/>
  <c r="BH641" i="3"/>
  <c r="BG641" i="3"/>
  <c r="BE641" i="3"/>
  <c r="T641" i="3"/>
  <c r="R641" i="3"/>
  <c r="P641" i="3"/>
  <c r="BI640" i="3"/>
  <c r="BH640" i="3"/>
  <c r="BG640" i="3"/>
  <c r="BE640" i="3"/>
  <c r="T640" i="3"/>
  <c r="R640" i="3"/>
  <c r="P640" i="3"/>
  <c r="BI639" i="3"/>
  <c r="BH639" i="3"/>
  <c r="BG639" i="3"/>
  <c r="BE639" i="3"/>
  <c r="T639" i="3"/>
  <c r="R639" i="3"/>
  <c r="P639" i="3"/>
  <c r="BI634" i="3"/>
  <c r="BH634" i="3"/>
  <c r="BG634" i="3"/>
  <c r="BE634" i="3"/>
  <c r="T634" i="3"/>
  <c r="R634" i="3"/>
  <c r="P634" i="3"/>
  <c r="BI632" i="3"/>
  <c r="BH632" i="3"/>
  <c r="BG632" i="3"/>
  <c r="BE632" i="3"/>
  <c r="T632" i="3"/>
  <c r="R632" i="3"/>
  <c r="P632" i="3"/>
  <c r="BI626" i="3"/>
  <c r="BH626" i="3"/>
  <c r="BG626" i="3"/>
  <c r="BE626" i="3"/>
  <c r="T626" i="3"/>
  <c r="R626" i="3"/>
  <c r="P626" i="3"/>
  <c r="BI601" i="3"/>
  <c r="BH601" i="3"/>
  <c r="BG601" i="3"/>
  <c r="BE601" i="3"/>
  <c r="T601" i="3"/>
  <c r="R601" i="3"/>
  <c r="P601" i="3"/>
  <c r="BI599" i="3"/>
  <c r="BH599" i="3"/>
  <c r="BG599" i="3"/>
  <c r="BE599" i="3"/>
  <c r="T599" i="3"/>
  <c r="R599" i="3"/>
  <c r="P599" i="3"/>
  <c r="BI597" i="3"/>
  <c r="BH597" i="3"/>
  <c r="BG597" i="3"/>
  <c r="BE597" i="3"/>
  <c r="T597" i="3"/>
  <c r="R597" i="3"/>
  <c r="P597" i="3"/>
  <c r="BI595" i="3"/>
  <c r="BH595" i="3"/>
  <c r="BG595" i="3"/>
  <c r="BE595" i="3"/>
  <c r="T595" i="3"/>
  <c r="R595" i="3"/>
  <c r="P595" i="3"/>
  <c r="BI593" i="3"/>
  <c r="BH593" i="3"/>
  <c r="BG593" i="3"/>
  <c r="BE593" i="3"/>
  <c r="T593" i="3"/>
  <c r="R593" i="3"/>
  <c r="P593" i="3"/>
  <c r="BI591" i="3"/>
  <c r="BH591" i="3"/>
  <c r="BG591" i="3"/>
  <c r="BE591" i="3"/>
  <c r="T591" i="3"/>
  <c r="R591" i="3"/>
  <c r="P591" i="3"/>
  <c r="BI589" i="3"/>
  <c r="BH589" i="3"/>
  <c r="BG589" i="3"/>
  <c r="BE589" i="3"/>
  <c r="T589" i="3"/>
  <c r="R589" i="3"/>
  <c r="P589" i="3"/>
  <c r="BI587" i="3"/>
  <c r="BH587" i="3"/>
  <c r="BG587" i="3"/>
  <c r="BE587" i="3"/>
  <c r="T587" i="3"/>
  <c r="R587" i="3"/>
  <c r="P587" i="3"/>
  <c r="BI579" i="3"/>
  <c r="BH579" i="3"/>
  <c r="BG579" i="3"/>
  <c r="BE579" i="3"/>
  <c r="T579" i="3"/>
  <c r="R579" i="3"/>
  <c r="P579" i="3"/>
  <c r="BI577" i="3"/>
  <c r="BH577" i="3"/>
  <c r="BG577" i="3"/>
  <c r="BE577" i="3"/>
  <c r="T577" i="3"/>
  <c r="R577" i="3"/>
  <c r="P577" i="3"/>
  <c r="BI573" i="3"/>
  <c r="BH573" i="3"/>
  <c r="BG573" i="3"/>
  <c r="BE573" i="3"/>
  <c r="T573" i="3"/>
  <c r="R573" i="3"/>
  <c r="P573" i="3"/>
  <c r="BI571" i="3"/>
  <c r="BH571" i="3"/>
  <c r="BG571" i="3"/>
  <c r="BE571" i="3"/>
  <c r="T571" i="3"/>
  <c r="R571" i="3"/>
  <c r="P571" i="3"/>
  <c r="BI569" i="3"/>
  <c r="BH569" i="3"/>
  <c r="BG569" i="3"/>
  <c r="BE569" i="3"/>
  <c r="T569" i="3"/>
  <c r="R569" i="3"/>
  <c r="P569" i="3"/>
  <c r="BI566" i="3"/>
  <c r="BH566" i="3"/>
  <c r="BG566" i="3"/>
  <c r="BE566" i="3"/>
  <c r="T566" i="3"/>
  <c r="R566" i="3"/>
  <c r="P566" i="3"/>
  <c r="BI554" i="3"/>
  <c r="BH554" i="3"/>
  <c r="BG554" i="3"/>
  <c r="BE554" i="3"/>
  <c r="T554" i="3"/>
  <c r="R554" i="3"/>
  <c r="P554" i="3"/>
  <c r="BI551" i="3"/>
  <c r="BH551" i="3"/>
  <c r="BG551" i="3"/>
  <c r="BE551" i="3"/>
  <c r="T551" i="3"/>
  <c r="R551" i="3"/>
  <c r="P551" i="3"/>
  <c r="BI545" i="3"/>
  <c r="BH545" i="3"/>
  <c r="BG545" i="3"/>
  <c r="BE545" i="3"/>
  <c r="T545" i="3"/>
  <c r="R545" i="3"/>
  <c r="P545" i="3"/>
  <c r="BI544" i="3"/>
  <c r="BH544" i="3"/>
  <c r="BG544" i="3"/>
  <c r="BE544" i="3"/>
  <c r="T544" i="3"/>
  <c r="R544" i="3"/>
  <c r="P544" i="3"/>
  <c r="BI542" i="3"/>
  <c r="BH542" i="3"/>
  <c r="BG542" i="3"/>
  <c r="BE542" i="3"/>
  <c r="T542" i="3"/>
  <c r="R542" i="3"/>
  <c r="P542" i="3"/>
  <c r="BI540" i="3"/>
  <c r="BH540" i="3"/>
  <c r="BG540" i="3"/>
  <c r="BE540" i="3"/>
  <c r="T540" i="3"/>
  <c r="R540" i="3"/>
  <c r="P540" i="3"/>
  <c r="BI539" i="3"/>
  <c r="BH539" i="3"/>
  <c r="BG539" i="3"/>
  <c r="BE539" i="3"/>
  <c r="T539" i="3"/>
  <c r="R539" i="3"/>
  <c r="P539" i="3"/>
  <c r="BI537" i="3"/>
  <c r="BH537" i="3"/>
  <c r="BG537" i="3"/>
  <c r="BE537" i="3"/>
  <c r="T537" i="3"/>
  <c r="R537" i="3"/>
  <c r="P537" i="3"/>
  <c r="BI536" i="3"/>
  <c r="BH536" i="3"/>
  <c r="BG536" i="3"/>
  <c r="BE536" i="3"/>
  <c r="T536" i="3"/>
  <c r="R536" i="3"/>
  <c r="P536" i="3"/>
  <c r="BI534" i="3"/>
  <c r="BH534" i="3"/>
  <c r="BG534" i="3"/>
  <c r="BE534" i="3"/>
  <c r="T534" i="3"/>
  <c r="R534" i="3"/>
  <c r="P534" i="3"/>
  <c r="BI532" i="3"/>
  <c r="BH532" i="3"/>
  <c r="BG532" i="3"/>
  <c r="BE532" i="3"/>
  <c r="T532" i="3"/>
  <c r="R532" i="3"/>
  <c r="P532" i="3"/>
  <c r="BI530" i="3"/>
  <c r="BH530" i="3"/>
  <c r="BG530" i="3"/>
  <c r="BE530" i="3"/>
  <c r="T530" i="3"/>
  <c r="R530" i="3"/>
  <c r="P530" i="3"/>
  <c r="BI528" i="3"/>
  <c r="BH528" i="3"/>
  <c r="BG528" i="3"/>
  <c r="BE528" i="3"/>
  <c r="T528" i="3"/>
  <c r="R528" i="3"/>
  <c r="P528" i="3"/>
  <c r="BI526" i="3"/>
  <c r="BH526" i="3"/>
  <c r="BG526" i="3"/>
  <c r="BE526" i="3"/>
  <c r="T526" i="3"/>
  <c r="R526" i="3"/>
  <c r="P526" i="3"/>
  <c r="BI524" i="3"/>
  <c r="BH524" i="3"/>
  <c r="BG524" i="3"/>
  <c r="BE524" i="3"/>
  <c r="T524" i="3"/>
  <c r="R524" i="3"/>
  <c r="P524" i="3"/>
  <c r="BI522" i="3"/>
  <c r="BH522" i="3"/>
  <c r="BG522" i="3"/>
  <c r="BE522" i="3"/>
  <c r="T522" i="3"/>
  <c r="R522" i="3"/>
  <c r="P522" i="3"/>
  <c r="BI520" i="3"/>
  <c r="BH520" i="3"/>
  <c r="BG520" i="3"/>
  <c r="BE520" i="3"/>
  <c r="T520" i="3"/>
  <c r="R520" i="3"/>
  <c r="P520" i="3"/>
  <c r="BI518" i="3"/>
  <c r="BH518" i="3"/>
  <c r="BG518" i="3"/>
  <c r="BE518" i="3"/>
  <c r="T518" i="3"/>
  <c r="R518" i="3"/>
  <c r="P518" i="3"/>
  <c r="BI516" i="3"/>
  <c r="BH516" i="3"/>
  <c r="BG516" i="3"/>
  <c r="BE516" i="3"/>
  <c r="T516" i="3"/>
  <c r="R516" i="3"/>
  <c r="P516" i="3"/>
  <c r="BI515" i="3"/>
  <c r="BH515" i="3"/>
  <c r="BG515" i="3"/>
  <c r="BE515" i="3"/>
  <c r="T515" i="3"/>
  <c r="R515" i="3"/>
  <c r="P515" i="3"/>
  <c r="BI513" i="3"/>
  <c r="BH513" i="3"/>
  <c r="BG513" i="3"/>
  <c r="BE513" i="3"/>
  <c r="T513" i="3"/>
  <c r="R513" i="3"/>
  <c r="P513" i="3"/>
  <c r="BI511" i="3"/>
  <c r="BH511" i="3"/>
  <c r="BG511" i="3"/>
  <c r="BE511" i="3"/>
  <c r="T511" i="3"/>
  <c r="R511" i="3"/>
  <c r="P511" i="3"/>
  <c r="BI509" i="3"/>
  <c r="BH509" i="3"/>
  <c r="BG509" i="3"/>
  <c r="BE509" i="3"/>
  <c r="T509" i="3"/>
  <c r="R509" i="3"/>
  <c r="P509" i="3"/>
  <c r="BI507" i="3"/>
  <c r="BH507" i="3"/>
  <c r="BG507" i="3"/>
  <c r="BE507" i="3"/>
  <c r="T507" i="3"/>
  <c r="R507" i="3"/>
  <c r="P507" i="3"/>
  <c r="BI505" i="3"/>
  <c r="BH505" i="3"/>
  <c r="BG505" i="3"/>
  <c r="BE505" i="3"/>
  <c r="T505" i="3"/>
  <c r="R505" i="3"/>
  <c r="P505" i="3"/>
  <c r="BI503" i="3"/>
  <c r="BH503" i="3"/>
  <c r="BG503" i="3"/>
  <c r="BE503" i="3"/>
  <c r="T503" i="3"/>
  <c r="R503" i="3"/>
  <c r="P503" i="3"/>
  <c r="BI501" i="3"/>
  <c r="BH501" i="3"/>
  <c r="BG501" i="3"/>
  <c r="BE501" i="3"/>
  <c r="T501" i="3"/>
  <c r="R501" i="3"/>
  <c r="P501" i="3"/>
  <c r="BI500" i="3"/>
  <c r="BH500" i="3"/>
  <c r="BG500" i="3"/>
  <c r="BE500" i="3"/>
  <c r="T500" i="3"/>
  <c r="R500" i="3"/>
  <c r="P500" i="3"/>
  <c r="BI496" i="3"/>
  <c r="BH496" i="3"/>
  <c r="BG496" i="3"/>
  <c r="BE496" i="3"/>
  <c r="T496" i="3"/>
  <c r="R496" i="3"/>
  <c r="P496" i="3"/>
  <c r="BI494" i="3"/>
  <c r="BH494" i="3"/>
  <c r="BG494" i="3"/>
  <c r="BE494" i="3"/>
  <c r="T494" i="3"/>
  <c r="R494" i="3"/>
  <c r="P494" i="3"/>
  <c r="BI490" i="3"/>
  <c r="BH490" i="3"/>
  <c r="BG490" i="3"/>
  <c r="BE490" i="3"/>
  <c r="T490" i="3"/>
  <c r="R490" i="3"/>
  <c r="P490" i="3"/>
  <c r="BI486" i="3"/>
  <c r="BH486" i="3"/>
  <c r="BG486" i="3"/>
  <c r="BE486" i="3"/>
  <c r="T486" i="3"/>
  <c r="R486" i="3"/>
  <c r="P486" i="3"/>
  <c r="BI482" i="3"/>
  <c r="BH482" i="3"/>
  <c r="BG482" i="3"/>
  <c r="BE482" i="3"/>
  <c r="T482" i="3"/>
  <c r="R482" i="3"/>
  <c r="P482" i="3"/>
  <c r="BI480" i="3"/>
  <c r="BH480" i="3"/>
  <c r="BG480" i="3"/>
  <c r="BE480" i="3"/>
  <c r="T480" i="3"/>
  <c r="R480" i="3"/>
  <c r="P480" i="3"/>
  <c r="BI477" i="3"/>
  <c r="BH477" i="3"/>
  <c r="BG477" i="3"/>
  <c r="BE477" i="3"/>
  <c r="T477" i="3"/>
  <c r="R477" i="3"/>
  <c r="P477" i="3"/>
  <c r="BI475" i="3"/>
  <c r="BH475" i="3"/>
  <c r="BG475" i="3"/>
  <c r="BE475" i="3"/>
  <c r="T475" i="3"/>
  <c r="R475" i="3"/>
  <c r="P475" i="3"/>
  <c r="BI473" i="3"/>
  <c r="BH473" i="3"/>
  <c r="BG473" i="3"/>
  <c r="BE473" i="3"/>
  <c r="T473" i="3"/>
  <c r="R473" i="3"/>
  <c r="P473" i="3"/>
  <c r="BI471" i="3"/>
  <c r="BH471" i="3"/>
  <c r="BG471" i="3"/>
  <c r="BE471" i="3"/>
  <c r="T471" i="3"/>
  <c r="R471" i="3"/>
  <c r="P471" i="3"/>
  <c r="BI469" i="3"/>
  <c r="BH469" i="3"/>
  <c r="BG469" i="3"/>
  <c r="BE469" i="3"/>
  <c r="T469" i="3"/>
  <c r="R469" i="3"/>
  <c r="P469" i="3"/>
  <c r="BI468" i="3"/>
  <c r="BH468" i="3"/>
  <c r="BG468" i="3"/>
  <c r="BE468" i="3"/>
  <c r="T468" i="3"/>
  <c r="R468" i="3"/>
  <c r="P468" i="3"/>
  <c r="BI467" i="3"/>
  <c r="BH467" i="3"/>
  <c r="BG467" i="3"/>
  <c r="BE467" i="3"/>
  <c r="T467" i="3"/>
  <c r="R467" i="3"/>
  <c r="P467" i="3"/>
  <c r="BI465" i="3"/>
  <c r="BH465" i="3"/>
  <c r="BG465" i="3"/>
  <c r="BE465" i="3"/>
  <c r="T465" i="3"/>
  <c r="R465" i="3"/>
  <c r="P465" i="3"/>
  <c r="BI464" i="3"/>
  <c r="BH464" i="3"/>
  <c r="BG464" i="3"/>
  <c r="BE464" i="3"/>
  <c r="T464" i="3"/>
  <c r="R464" i="3"/>
  <c r="P464" i="3"/>
  <c r="BI463" i="3"/>
  <c r="BH463" i="3"/>
  <c r="BG463" i="3"/>
  <c r="BE463" i="3"/>
  <c r="T463" i="3"/>
  <c r="R463" i="3"/>
  <c r="P463" i="3"/>
  <c r="BI462" i="3"/>
  <c r="BH462" i="3"/>
  <c r="BG462" i="3"/>
  <c r="BE462" i="3"/>
  <c r="T462" i="3"/>
  <c r="R462" i="3"/>
  <c r="P462" i="3"/>
  <c r="BI461" i="3"/>
  <c r="BH461" i="3"/>
  <c r="BG461" i="3"/>
  <c r="BE461" i="3"/>
  <c r="T461" i="3"/>
  <c r="R461" i="3"/>
  <c r="P461" i="3"/>
  <c r="BI457" i="3"/>
  <c r="BH457" i="3"/>
  <c r="BG457" i="3"/>
  <c r="BE457" i="3"/>
  <c r="T457" i="3"/>
  <c r="R457" i="3"/>
  <c r="P457" i="3"/>
  <c r="BI455" i="3"/>
  <c r="BH455" i="3"/>
  <c r="BG455" i="3"/>
  <c r="BE455" i="3"/>
  <c r="T455" i="3"/>
  <c r="R455" i="3"/>
  <c r="P455" i="3"/>
  <c r="BI451" i="3"/>
  <c r="BH451" i="3"/>
  <c r="BG451" i="3"/>
  <c r="BE451" i="3"/>
  <c r="T451" i="3"/>
  <c r="R451" i="3"/>
  <c r="P451" i="3"/>
  <c r="BI448" i="3"/>
  <c r="BH448" i="3"/>
  <c r="BG448" i="3"/>
  <c r="BE448" i="3"/>
  <c r="T448" i="3"/>
  <c r="R448" i="3"/>
  <c r="P448" i="3"/>
  <c r="BI444" i="3"/>
  <c r="BH444" i="3"/>
  <c r="BG444" i="3"/>
  <c r="BE444" i="3"/>
  <c r="T444" i="3"/>
  <c r="R444" i="3"/>
  <c r="P444" i="3"/>
  <c r="BI442" i="3"/>
  <c r="BH442" i="3"/>
  <c r="BG442" i="3"/>
  <c r="BE442" i="3"/>
  <c r="T442" i="3"/>
  <c r="R442" i="3"/>
  <c r="P442" i="3"/>
  <c r="BI440" i="3"/>
  <c r="BH440" i="3"/>
  <c r="BG440" i="3"/>
  <c r="BE440" i="3"/>
  <c r="T440" i="3"/>
  <c r="R440" i="3"/>
  <c r="P440" i="3"/>
  <c r="BI438" i="3"/>
  <c r="BH438" i="3"/>
  <c r="BG438" i="3"/>
  <c r="BE438" i="3"/>
  <c r="T438" i="3"/>
  <c r="R438" i="3"/>
  <c r="P438" i="3"/>
  <c r="BI436" i="3"/>
  <c r="BH436" i="3"/>
  <c r="BG436" i="3"/>
  <c r="BE436" i="3"/>
  <c r="T436" i="3"/>
  <c r="R436" i="3"/>
  <c r="P436" i="3"/>
  <c r="BI434" i="3"/>
  <c r="BH434" i="3"/>
  <c r="BG434" i="3"/>
  <c r="BE434" i="3"/>
  <c r="T434" i="3"/>
  <c r="R434" i="3"/>
  <c r="P434" i="3"/>
  <c r="BI432" i="3"/>
  <c r="BH432" i="3"/>
  <c r="BG432" i="3"/>
  <c r="BE432" i="3"/>
  <c r="T432" i="3"/>
  <c r="R432" i="3"/>
  <c r="P432" i="3"/>
  <c r="BI430" i="3"/>
  <c r="BH430" i="3"/>
  <c r="BG430" i="3"/>
  <c r="BE430" i="3"/>
  <c r="T430" i="3"/>
  <c r="R430" i="3"/>
  <c r="P430" i="3"/>
  <c r="BI428" i="3"/>
  <c r="BH428" i="3"/>
  <c r="BG428" i="3"/>
  <c r="BE428" i="3"/>
  <c r="T428" i="3"/>
  <c r="R428" i="3"/>
  <c r="P428" i="3"/>
  <c r="BI426" i="3"/>
  <c r="BH426" i="3"/>
  <c r="BG426" i="3"/>
  <c r="BE426" i="3"/>
  <c r="T426" i="3"/>
  <c r="R426" i="3"/>
  <c r="P426" i="3"/>
  <c r="BI424" i="3"/>
  <c r="BH424" i="3"/>
  <c r="BG424" i="3"/>
  <c r="BE424" i="3"/>
  <c r="T424" i="3"/>
  <c r="R424" i="3"/>
  <c r="P424" i="3"/>
  <c r="BI422" i="3"/>
  <c r="BH422" i="3"/>
  <c r="BG422" i="3"/>
  <c r="BE422" i="3"/>
  <c r="T422" i="3"/>
  <c r="R422" i="3"/>
  <c r="P422" i="3"/>
  <c r="BI419" i="3"/>
  <c r="BH419" i="3"/>
  <c r="BG419" i="3"/>
  <c r="BE419" i="3"/>
  <c r="T419" i="3"/>
  <c r="T418" i="3" s="1"/>
  <c r="R419" i="3"/>
  <c r="R418" i="3" s="1"/>
  <c r="P419" i="3"/>
  <c r="P418" i="3" s="1"/>
  <c r="BI413" i="3"/>
  <c r="BH413" i="3"/>
  <c r="BG413" i="3"/>
  <c r="BE413" i="3"/>
  <c r="T413" i="3"/>
  <c r="R413" i="3"/>
  <c r="P413" i="3"/>
  <c r="BI409" i="3"/>
  <c r="BH409" i="3"/>
  <c r="BG409" i="3"/>
  <c r="BE409" i="3"/>
  <c r="T409" i="3"/>
  <c r="R409" i="3"/>
  <c r="P409" i="3"/>
  <c r="BI405" i="3"/>
  <c r="BH405" i="3"/>
  <c r="BG405" i="3"/>
  <c r="BE405" i="3"/>
  <c r="T405" i="3"/>
  <c r="R405" i="3"/>
  <c r="P405" i="3"/>
  <c r="BI400" i="3"/>
  <c r="BH400" i="3"/>
  <c r="BG400" i="3"/>
  <c r="BE400" i="3"/>
  <c r="T400" i="3"/>
  <c r="R400" i="3"/>
  <c r="P400" i="3"/>
  <c r="BI399" i="3"/>
  <c r="BH399" i="3"/>
  <c r="BG399" i="3"/>
  <c r="BE399" i="3"/>
  <c r="T399" i="3"/>
  <c r="R399" i="3"/>
  <c r="P399" i="3"/>
  <c r="BI397" i="3"/>
  <c r="BH397" i="3"/>
  <c r="BG397" i="3"/>
  <c r="BE397" i="3"/>
  <c r="T397" i="3"/>
  <c r="R397" i="3"/>
  <c r="P397" i="3"/>
  <c r="BI395" i="3"/>
  <c r="BH395" i="3"/>
  <c r="BG395" i="3"/>
  <c r="BE395" i="3"/>
  <c r="T395" i="3"/>
  <c r="R395" i="3"/>
  <c r="P395" i="3"/>
  <c r="BI394" i="3"/>
  <c r="BH394" i="3"/>
  <c r="BG394" i="3"/>
  <c r="BE394" i="3"/>
  <c r="T394" i="3"/>
  <c r="R394" i="3"/>
  <c r="P394" i="3"/>
  <c r="BI390" i="3"/>
  <c r="BH390" i="3"/>
  <c r="BG390" i="3"/>
  <c r="BE390" i="3"/>
  <c r="T390" i="3"/>
  <c r="R390" i="3"/>
  <c r="P390" i="3"/>
  <c r="BI388" i="3"/>
  <c r="BH388" i="3"/>
  <c r="BG388" i="3"/>
  <c r="BE388" i="3"/>
  <c r="T388" i="3"/>
  <c r="R388" i="3"/>
  <c r="P388" i="3"/>
  <c r="BI385" i="3"/>
  <c r="BH385" i="3"/>
  <c r="BG385" i="3"/>
  <c r="BE385" i="3"/>
  <c r="T385" i="3"/>
  <c r="R385" i="3"/>
  <c r="P385" i="3"/>
  <c r="BI384" i="3"/>
  <c r="BH384" i="3"/>
  <c r="BG384" i="3"/>
  <c r="BE384" i="3"/>
  <c r="T384" i="3"/>
  <c r="R384" i="3"/>
  <c r="P384" i="3"/>
  <c r="BI380" i="3"/>
  <c r="BH380" i="3"/>
  <c r="BG380" i="3"/>
  <c r="BE380" i="3"/>
  <c r="T380" i="3"/>
  <c r="R380" i="3"/>
  <c r="P380" i="3"/>
  <c r="BI377" i="3"/>
  <c r="BH377" i="3"/>
  <c r="BG377" i="3"/>
  <c r="BE377" i="3"/>
  <c r="T377" i="3"/>
  <c r="R377" i="3"/>
  <c r="P377" i="3"/>
  <c r="BI375" i="3"/>
  <c r="BH375" i="3"/>
  <c r="BG375" i="3"/>
  <c r="BE375" i="3"/>
  <c r="T375" i="3"/>
  <c r="R375" i="3"/>
  <c r="P375" i="3"/>
  <c r="BI373" i="3"/>
  <c r="BH373" i="3"/>
  <c r="BG373" i="3"/>
  <c r="BE373" i="3"/>
  <c r="T373" i="3"/>
  <c r="R373" i="3"/>
  <c r="P373" i="3"/>
  <c r="BI371" i="3"/>
  <c r="BH371" i="3"/>
  <c r="BG371" i="3"/>
  <c r="BE371" i="3"/>
  <c r="T371" i="3"/>
  <c r="R371" i="3"/>
  <c r="P371" i="3"/>
  <c r="BI370" i="3"/>
  <c r="BH370" i="3"/>
  <c r="BG370" i="3"/>
  <c r="BE370" i="3"/>
  <c r="T370" i="3"/>
  <c r="R370" i="3"/>
  <c r="P370" i="3"/>
  <c r="BI368" i="3"/>
  <c r="BH368" i="3"/>
  <c r="BG368" i="3"/>
  <c r="BE368" i="3"/>
  <c r="T368" i="3"/>
  <c r="R368" i="3"/>
  <c r="P368" i="3"/>
  <c r="BI366" i="3"/>
  <c r="BH366" i="3"/>
  <c r="BG366" i="3"/>
  <c r="BE366" i="3"/>
  <c r="T366" i="3"/>
  <c r="R366" i="3"/>
  <c r="P366" i="3"/>
  <c r="BI362" i="3"/>
  <c r="BH362" i="3"/>
  <c r="BG362" i="3"/>
  <c r="BE362" i="3"/>
  <c r="T362" i="3"/>
  <c r="R362" i="3"/>
  <c r="P362" i="3"/>
  <c r="BI357" i="3"/>
  <c r="BH357" i="3"/>
  <c r="BG357" i="3"/>
  <c r="BE357" i="3"/>
  <c r="T357" i="3"/>
  <c r="R357" i="3"/>
  <c r="P357" i="3"/>
  <c r="BI352" i="3"/>
  <c r="BH352" i="3"/>
  <c r="BG352" i="3"/>
  <c r="BE352" i="3"/>
  <c r="T352" i="3"/>
  <c r="R352" i="3"/>
  <c r="P352" i="3"/>
  <c r="BI347" i="3"/>
  <c r="BH347" i="3"/>
  <c r="BG347" i="3"/>
  <c r="BE347" i="3"/>
  <c r="T347" i="3"/>
  <c r="R347" i="3"/>
  <c r="P347" i="3"/>
  <c r="BI343" i="3"/>
  <c r="BH343" i="3"/>
  <c r="BG343" i="3"/>
  <c r="BE343" i="3"/>
  <c r="T343" i="3"/>
  <c r="R343" i="3"/>
  <c r="P343" i="3"/>
  <c r="BI339" i="3"/>
  <c r="BH339" i="3"/>
  <c r="BG339" i="3"/>
  <c r="BE339" i="3"/>
  <c r="T339" i="3"/>
  <c r="R339" i="3"/>
  <c r="P339" i="3"/>
  <c r="BI335" i="3"/>
  <c r="BH335" i="3"/>
  <c r="BG335" i="3"/>
  <c r="BE335" i="3"/>
  <c r="T335" i="3"/>
  <c r="R335" i="3"/>
  <c r="P335" i="3"/>
  <c r="BI330" i="3"/>
  <c r="BH330" i="3"/>
  <c r="BG330" i="3"/>
  <c r="BE330" i="3"/>
  <c r="T330" i="3"/>
  <c r="R330" i="3"/>
  <c r="P330" i="3"/>
  <c r="BI329" i="3"/>
  <c r="BH329" i="3"/>
  <c r="BG329" i="3"/>
  <c r="BE329" i="3"/>
  <c r="T329" i="3"/>
  <c r="R329" i="3"/>
  <c r="P329" i="3"/>
  <c r="BI327" i="3"/>
  <c r="BH327" i="3"/>
  <c r="BG327" i="3"/>
  <c r="BE327" i="3"/>
  <c r="T327" i="3"/>
  <c r="R327" i="3"/>
  <c r="P327" i="3"/>
  <c r="BI326" i="3"/>
  <c r="BH326" i="3"/>
  <c r="BG326" i="3"/>
  <c r="BE326" i="3"/>
  <c r="T326" i="3"/>
  <c r="R326" i="3"/>
  <c r="P326" i="3"/>
  <c r="BI321" i="3"/>
  <c r="BH321" i="3"/>
  <c r="BG321" i="3"/>
  <c r="BE321" i="3"/>
  <c r="T321" i="3"/>
  <c r="R321" i="3"/>
  <c r="P321" i="3"/>
  <c r="BI319" i="3"/>
  <c r="BH319" i="3"/>
  <c r="BG319" i="3"/>
  <c r="BE319" i="3"/>
  <c r="T319" i="3"/>
  <c r="R319" i="3"/>
  <c r="P319" i="3"/>
  <c r="BI317" i="3"/>
  <c r="BH317" i="3"/>
  <c r="BG317" i="3"/>
  <c r="BE317" i="3"/>
  <c r="T317" i="3"/>
  <c r="R317" i="3"/>
  <c r="P317" i="3"/>
  <c r="BI315" i="3"/>
  <c r="BH315" i="3"/>
  <c r="BG315" i="3"/>
  <c r="BE315" i="3"/>
  <c r="T315" i="3"/>
  <c r="R315" i="3"/>
  <c r="P315" i="3"/>
  <c r="BI312" i="3"/>
  <c r="BH312" i="3"/>
  <c r="BG312" i="3"/>
  <c r="BE312" i="3"/>
  <c r="T312" i="3"/>
  <c r="R312" i="3"/>
  <c r="P312" i="3"/>
  <c r="BI309" i="3"/>
  <c r="BH309" i="3"/>
  <c r="BG309" i="3"/>
  <c r="BE309" i="3"/>
  <c r="T309" i="3"/>
  <c r="R309" i="3"/>
  <c r="P309" i="3"/>
  <c r="BI306" i="3"/>
  <c r="BH306" i="3"/>
  <c r="BG306" i="3"/>
  <c r="BE306" i="3"/>
  <c r="T306" i="3"/>
  <c r="R306" i="3"/>
  <c r="P306" i="3"/>
  <c r="BI304" i="3"/>
  <c r="BH304" i="3"/>
  <c r="BG304" i="3"/>
  <c r="BE304" i="3"/>
  <c r="T304" i="3"/>
  <c r="R304" i="3"/>
  <c r="P304" i="3"/>
  <c r="BI299" i="3"/>
  <c r="BH299" i="3"/>
  <c r="BG299" i="3"/>
  <c r="BE299" i="3"/>
  <c r="T299" i="3"/>
  <c r="R299" i="3"/>
  <c r="P299" i="3"/>
  <c r="BI297" i="3"/>
  <c r="BH297" i="3"/>
  <c r="BG297" i="3"/>
  <c r="BE297" i="3"/>
  <c r="T297" i="3"/>
  <c r="R297" i="3"/>
  <c r="P297" i="3"/>
  <c r="BI295" i="3"/>
  <c r="BH295" i="3"/>
  <c r="BG295" i="3"/>
  <c r="BE295" i="3"/>
  <c r="T295" i="3"/>
  <c r="R295" i="3"/>
  <c r="P295" i="3"/>
  <c r="BI293" i="3"/>
  <c r="BH293" i="3"/>
  <c r="BG293" i="3"/>
  <c r="BE293" i="3"/>
  <c r="T293" i="3"/>
  <c r="R293" i="3"/>
  <c r="P293" i="3"/>
  <c r="BI289" i="3"/>
  <c r="BH289" i="3"/>
  <c r="BG289" i="3"/>
  <c r="BE289" i="3"/>
  <c r="T289" i="3"/>
  <c r="R289" i="3"/>
  <c r="P289" i="3"/>
  <c r="BI287" i="3"/>
  <c r="BH287" i="3"/>
  <c r="BG287" i="3"/>
  <c r="BE287" i="3"/>
  <c r="T287" i="3"/>
  <c r="R287" i="3"/>
  <c r="P287" i="3"/>
  <c r="BI285" i="3"/>
  <c r="BH285" i="3"/>
  <c r="BG285" i="3"/>
  <c r="BE285" i="3"/>
  <c r="T285" i="3"/>
  <c r="R285" i="3"/>
  <c r="P285" i="3"/>
  <c r="BI283" i="3"/>
  <c r="BH283" i="3"/>
  <c r="BG283" i="3"/>
  <c r="BE283" i="3"/>
  <c r="T283" i="3"/>
  <c r="R283" i="3"/>
  <c r="P283" i="3"/>
  <c r="BI281" i="3"/>
  <c r="BH281" i="3"/>
  <c r="BG281" i="3"/>
  <c r="BE281" i="3"/>
  <c r="T281" i="3"/>
  <c r="R281" i="3"/>
  <c r="P281" i="3"/>
  <c r="BI279" i="3"/>
  <c r="BH279" i="3"/>
  <c r="BG279" i="3"/>
  <c r="BE279" i="3"/>
  <c r="T279" i="3"/>
  <c r="R279" i="3"/>
  <c r="P279" i="3"/>
  <c r="BI269" i="3"/>
  <c r="BH269" i="3"/>
  <c r="BG269" i="3"/>
  <c r="BE269" i="3"/>
  <c r="T269" i="3"/>
  <c r="R269" i="3"/>
  <c r="P269" i="3"/>
  <c r="BI267" i="3"/>
  <c r="BH267" i="3"/>
  <c r="BG267" i="3"/>
  <c r="BE267" i="3"/>
  <c r="T267" i="3"/>
  <c r="R267" i="3"/>
  <c r="P267" i="3"/>
  <c r="BI265" i="3"/>
  <c r="BH265" i="3"/>
  <c r="BG265" i="3"/>
  <c r="BE265" i="3"/>
  <c r="T265" i="3"/>
  <c r="R265" i="3"/>
  <c r="P265" i="3"/>
  <c r="BI263" i="3"/>
  <c r="BH263" i="3"/>
  <c r="BG263" i="3"/>
  <c r="BE263" i="3"/>
  <c r="T263" i="3"/>
  <c r="R263" i="3"/>
  <c r="P263" i="3"/>
  <c r="BI261" i="3"/>
  <c r="BH261" i="3"/>
  <c r="BG261" i="3"/>
  <c r="BE261" i="3"/>
  <c r="T261" i="3"/>
  <c r="R261" i="3"/>
  <c r="P261" i="3"/>
  <c r="BI256" i="3"/>
  <c r="BH256" i="3"/>
  <c r="BG256" i="3"/>
  <c r="BE256" i="3"/>
  <c r="T256" i="3"/>
  <c r="R256" i="3"/>
  <c r="P256" i="3"/>
  <c r="BI254" i="3"/>
  <c r="BH254" i="3"/>
  <c r="BG254" i="3"/>
  <c r="BE254" i="3"/>
  <c r="T254" i="3"/>
  <c r="R254" i="3"/>
  <c r="P254" i="3"/>
  <c r="BI252" i="3"/>
  <c r="BH252" i="3"/>
  <c r="BG252" i="3"/>
  <c r="BE252" i="3"/>
  <c r="T252" i="3"/>
  <c r="R252" i="3"/>
  <c r="P252" i="3"/>
  <c r="BI250" i="3"/>
  <c r="BH250" i="3"/>
  <c r="BG250" i="3"/>
  <c r="BE250" i="3"/>
  <c r="T250" i="3"/>
  <c r="R250" i="3"/>
  <c r="P250" i="3"/>
  <c r="BI248" i="3"/>
  <c r="BH248" i="3"/>
  <c r="BG248" i="3"/>
  <c r="BE248" i="3"/>
  <c r="T248" i="3"/>
  <c r="R248" i="3"/>
  <c r="P248" i="3"/>
  <c r="BI246" i="3"/>
  <c r="BH246" i="3"/>
  <c r="BG246" i="3"/>
  <c r="BE246" i="3"/>
  <c r="T246" i="3"/>
  <c r="R246" i="3"/>
  <c r="P246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19" i="3"/>
  <c r="BH219" i="3"/>
  <c r="BG219" i="3"/>
  <c r="BE219" i="3"/>
  <c r="T219" i="3"/>
  <c r="R219" i="3"/>
  <c r="P219" i="3"/>
  <c r="BI206" i="3"/>
  <c r="BH206" i="3"/>
  <c r="BG206" i="3"/>
  <c r="BE206" i="3"/>
  <c r="T206" i="3"/>
  <c r="R206" i="3"/>
  <c r="P206" i="3"/>
  <c r="BI203" i="3"/>
  <c r="BH203" i="3"/>
  <c r="BG203" i="3"/>
  <c r="BE203" i="3"/>
  <c r="T203" i="3"/>
  <c r="R203" i="3"/>
  <c r="P203" i="3"/>
  <c r="BI197" i="3"/>
  <c r="BH197" i="3"/>
  <c r="BG197" i="3"/>
  <c r="BE197" i="3"/>
  <c r="T197" i="3"/>
  <c r="R197" i="3"/>
  <c r="P197" i="3"/>
  <c r="BI195" i="3"/>
  <c r="BH195" i="3"/>
  <c r="BG195" i="3"/>
  <c r="BE195" i="3"/>
  <c r="T195" i="3"/>
  <c r="R195" i="3"/>
  <c r="P195" i="3"/>
  <c r="BI190" i="3"/>
  <c r="BH190" i="3"/>
  <c r="BG190" i="3"/>
  <c r="BE190" i="3"/>
  <c r="T190" i="3"/>
  <c r="R190" i="3"/>
  <c r="P190" i="3"/>
  <c r="BI188" i="3"/>
  <c r="BH188" i="3"/>
  <c r="BG188" i="3"/>
  <c r="BE188" i="3"/>
  <c r="T188" i="3"/>
  <c r="R188" i="3"/>
  <c r="P188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2" i="3"/>
  <c r="BH182" i="3"/>
  <c r="BG182" i="3"/>
  <c r="BE182" i="3"/>
  <c r="T182" i="3"/>
  <c r="R182" i="3"/>
  <c r="P182" i="3"/>
  <c r="BI180" i="3"/>
  <c r="BH180" i="3"/>
  <c r="BG180" i="3"/>
  <c r="BE180" i="3"/>
  <c r="T180" i="3"/>
  <c r="R180" i="3"/>
  <c r="P180" i="3"/>
  <c r="BI178" i="3"/>
  <c r="BH178" i="3"/>
  <c r="BG178" i="3"/>
  <c r="BE178" i="3"/>
  <c r="T178" i="3"/>
  <c r="R178" i="3"/>
  <c r="P178" i="3"/>
  <c r="BI176" i="3"/>
  <c r="BH176" i="3"/>
  <c r="BG176" i="3"/>
  <c r="BE176" i="3"/>
  <c r="T176" i="3"/>
  <c r="R176" i="3"/>
  <c r="P176" i="3"/>
  <c r="BI174" i="3"/>
  <c r="BH174" i="3"/>
  <c r="BG174" i="3"/>
  <c r="BE174" i="3"/>
  <c r="T174" i="3"/>
  <c r="R174" i="3"/>
  <c r="P174" i="3"/>
  <c r="BI172" i="3"/>
  <c r="BH172" i="3"/>
  <c r="BG172" i="3"/>
  <c r="BE172" i="3"/>
  <c r="T172" i="3"/>
  <c r="R172" i="3"/>
  <c r="P172" i="3"/>
  <c r="BI169" i="3"/>
  <c r="BH169" i="3"/>
  <c r="BG169" i="3"/>
  <c r="BE169" i="3"/>
  <c r="T169" i="3"/>
  <c r="R169" i="3"/>
  <c r="P169" i="3"/>
  <c r="BI167" i="3"/>
  <c r="BH167" i="3"/>
  <c r="BG167" i="3"/>
  <c r="BE167" i="3"/>
  <c r="T167" i="3"/>
  <c r="R167" i="3"/>
  <c r="P167" i="3"/>
  <c r="BI164" i="3"/>
  <c r="BH164" i="3"/>
  <c r="BG164" i="3"/>
  <c r="BE164" i="3"/>
  <c r="T164" i="3"/>
  <c r="R164" i="3"/>
  <c r="P164" i="3"/>
  <c r="BI162" i="3"/>
  <c r="BH162" i="3"/>
  <c r="BG162" i="3"/>
  <c r="BE162" i="3"/>
  <c r="T162" i="3"/>
  <c r="R162" i="3"/>
  <c r="P162" i="3"/>
  <c r="BI160" i="3"/>
  <c r="BH160" i="3"/>
  <c r="BG160" i="3"/>
  <c r="BE160" i="3"/>
  <c r="T160" i="3"/>
  <c r="R160" i="3"/>
  <c r="P160" i="3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R155" i="3"/>
  <c r="P155" i="3"/>
  <c r="BI153" i="3"/>
  <c r="BH153" i="3"/>
  <c r="BG153" i="3"/>
  <c r="BE153" i="3"/>
  <c r="T153" i="3"/>
  <c r="R153" i="3"/>
  <c r="P153" i="3"/>
  <c r="BI151" i="3"/>
  <c r="BH151" i="3"/>
  <c r="BG151" i="3"/>
  <c r="BE151" i="3"/>
  <c r="T151" i="3"/>
  <c r="R151" i="3"/>
  <c r="P151" i="3"/>
  <c r="BI149" i="3"/>
  <c r="BH149" i="3"/>
  <c r="BG149" i="3"/>
  <c r="BE149" i="3"/>
  <c r="T149" i="3"/>
  <c r="R149" i="3"/>
  <c r="P149" i="3"/>
  <c r="BI147" i="3"/>
  <c r="BH147" i="3"/>
  <c r="BG147" i="3"/>
  <c r="BE147" i="3"/>
  <c r="T147" i="3"/>
  <c r="R147" i="3"/>
  <c r="P147" i="3"/>
  <c r="BI142" i="3"/>
  <c r="BH142" i="3"/>
  <c r="BG142" i="3"/>
  <c r="BE142" i="3"/>
  <c r="T142" i="3"/>
  <c r="R142" i="3"/>
  <c r="P142" i="3"/>
  <c r="J136" i="3"/>
  <c r="J135" i="3"/>
  <c r="F135" i="3"/>
  <c r="F133" i="3"/>
  <c r="E131" i="3"/>
  <c r="J92" i="3"/>
  <c r="J91" i="3"/>
  <c r="F91" i="3"/>
  <c r="F89" i="3"/>
  <c r="E87" i="3"/>
  <c r="J18" i="3"/>
  <c r="E18" i="3"/>
  <c r="F92" i="3"/>
  <c r="J17" i="3"/>
  <c r="J12" i="3"/>
  <c r="J133" i="3"/>
  <c r="E7" i="3"/>
  <c r="E129" i="3" s="1"/>
  <c r="J37" i="2"/>
  <c r="J36" i="2"/>
  <c r="AY95" i="1"/>
  <c r="J35" i="2"/>
  <c r="AX95" i="1"/>
  <c r="BI250" i="2"/>
  <c r="BH250" i="2"/>
  <c r="BG250" i="2"/>
  <c r="BE250" i="2"/>
  <c r="BK250" i="2"/>
  <c r="J250" i="2"/>
  <c r="BF250" i="2" s="1"/>
  <c r="BI249" i="2"/>
  <c r="BH249" i="2"/>
  <c r="BG249" i="2"/>
  <c r="BE249" i="2"/>
  <c r="BK249" i="2"/>
  <c r="J249" i="2"/>
  <c r="BF249" i="2"/>
  <c r="BI248" i="2"/>
  <c r="BH248" i="2"/>
  <c r="BG248" i="2"/>
  <c r="BE248" i="2"/>
  <c r="BK248" i="2"/>
  <c r="J248" i="2"/>
  <c r="BF248" i="2"/>
  <c r="BI247" i="2"/>
  <c r="BH247" i="2"/>
  <c r="BG247" i="2"/>
  <c r="BE247" i="2"/>
  <c r="BK247" i="2"/>
  <c r="J247" i="2" s="1"/>
  <c r="BF247" i="2" s="1"/>
  <c r="BI246" i="2"/>
  <c r="BH246" i="2"/>
  <c r="BG246" i="2"/>
  <c r="BE246" i="2"/>
  <c r="BK246" i="2"/>
  <c r="J246" i="2"/>
  <c r="BF246" i="2" s="1"/>
  <c r="BI244" i="2"/>
  <c r="BH244" i="2"/>
  <c r="BG244" i="2"/>
  <c r="BE244" i="2"/>
  <c r="T244" i="2"/>
  <c r="T243" i="2" s="1"/>
  <c r="R244" i="2"/>
  <c r="R243" i="2" s="1"/>
  <c r="P244" i="2"/>
  <c r="P243" i="2" s="1"/>
  <c r="BI241" i="2"/>
  <c r="BH241" i="2"/>
  <c r="BG241" i="2"/>
  <c r="BE241" i="2"/>
  <c r="T241" i="2"/>
  <c r="R241" i="2"/>
  <c r="P241" i="2"/>
  <c r="BI234" i="2"/>
  <c r="BH234" i="2"/>
  <c r="BG234" i="2"/>
  <c r="BE234" i="2"/>
  <c r="T234" i="2"/>
  <c r="R234" i="2"/>
  <c r="P234" i="2"/>
  <c r="BI231" i="2"/>
  <c r="BH231" i="2"/>
  <c r="BG231" i="2"/>
  <c r="BE231" i="2"/>
  <c r="T231" i="2"/>
  <c r="T230" i="2"/>
  <c r="R231" i="2"/>
  <c r="R230" i="2" s="1"/>
  <c r="P231" i="2"/>
  <c r="P230" i="2"/>
  <c r="BI225" i="2"/>
  <c r="BH225" i="2"/>
  <c r="BG225" i="2"/>
  <c r="BE225" i="2"/>
  <c r="T225" i="2"/>
  <c r="T224" i="2" s="1"/>
  <c r="R225" i="2"/>
  <c r="R224" i="2"/>
  <c r="P225" i="2"/>
  <c r="P224" i="2" s="1"/>
  <c r="BI222" i="2"/>
  <c r="BH222" i="2"/>
  <c r="BG222" i="2"/>
  <c r="BE222" i="2"/>
  <c r="T222" i="2"/>
  <c r="R222" i="2"/>
  <c r="P222" i="2"/>
  <c r="BI220" i="2"/>
  <c r="BH220" i="2"/>
  <c r="BG220" i="2"/>
  <c r="BE220" i="2"/>
  <c r="T220" i="2"/>
  <c r="R220" i="2"/>
  <c r="P220" i="2"/>
  <c r="BI218" i="2"/>
  <c r="BH218" i="2"/>
  <c r="BG218" i="2"/>
  <c r="BE218" i="2"/>
  <c r="T218" i="2"/>
  <c r="R218" i="2"/>
  <c r="P218" i="2"/>
  <c r="BI216" i="2"/>
  <c r="BH216" i="2"/>
  <c r="BG216" i="2"/>
  <c r="BE216" i="2"/>
  <c r="T216" i="2"/>
  <c r="R216" i="2"/>
  <c r="P216" i="2"/>
  <c r="BI209" i="2"/>
  <c r="BH209" i="2"/>
  <c r="BG209" i="2"/>
  <c r="BE209" i="2"/>
  <c r="T209" i="2"/>
  <c r="R209" i="2"/>
  <c r="P209" i="2"/>
  <c r="BI202" i="2"/>
  <c r="BH202" i="2"/>
  <c r="BG202" i="2"/>
  <c r="BE202" i="2"/>
  <c r="T202" i="2"/>
  <c r="R202" i="2"/>
  <c r="P202" i="2"/>
  <c r="BI197" i="2"/>
  <c r="BH197" i="2"/>
  <c r="BG197" i="2"/>
  <c r="BE197" i="2"/>
  <c r="T197" i="2"/>
  <c r="T196" i="2" s="1"/>
  <c r="R197" i="2"/>
  <c r="R196" i="2"/>
  <c r="P197" i="2"/>
  <c r="P196" i="2" s="1"/>
  <c r="BI194" i="2"/>
  <c r="BH194" i="2"/>
  <c r="BG194" i="2"/>
  <c r="BE194" i="2"/>
  <c r="T194" i="2"/>
  <c r="T193" i="2"/>
  <c r="R194" i="2"/>
  <c r="R193" i="2"/>
  <c r="P194" i="2"/>
  <c r="P193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7" i="2"/>
  <c r="BH177" i="2"/>
  <c r="BG177" i="2"/>
  <c r="BE177" i="2"/>
  <c r="T177" i="2"/>
  <c r="R177" i="2"/>
  <c r="P177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65" i="2"/>
  <c r="BH165" i="2"/>
  <c r="BG165" i="2"/>
  <c r="BE165" i="2"/>
  <c r="T165" i="2"/>
  <c r="R165" i="2"/>
  <c r="P165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48" i="2"/>
  <c r="BH148" i="2"/>
  <c r="BG148" i="2"/>
  <c r="BE148" i="2"/>
  <c r="T148" i="2"/>
  <c r="R148" i="2"/>
  <c r="P148" i="2"/>
  <c r="BI141" i="2"/>
  <c r="BH141" i="2"/>
  <c r="BG141" i="2"/>
  <c r="BE141" i="2"/>
  <c r="T141" i="2"/>
  <c r="R141" i="2"/>
  <c r="P141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R137" i="2"/>
  <c r="P137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J126" i="2"/>
  <c r="J125" i="2"/>
  <c r="F125" i="2"/>
  <c r="F123" i="2"/>
  <c r="E121" i="2"/>
  <c r="J92" i="2"/>
  <c r="J91" i="2"/>
  <c r="F91" i="2"/>
  <c r="F89" i="2"/>
  <c r="E87" i="2"/>
  <c r="J18" i="2"/>
  <c r="E18" i="2"/>
  <c r="F126" i="2"/>
  <c r="J17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BK122" i="7"/>
  <c r="J122" i="7"/>
  <c r="BK162" i="6"/>
  <c r="BK161" i="6"/>
  <c r="BK160" i="6"/>
  <c r="J159" i="6"/>
  <c r="J157" i="6"/>
  <c r="J156" i="6"/>
  <c r="BK155" i="6"/>
  <c r="J153" i="6"/>
  <c r="J150" i="6"/>
  <c r="BK149" i="6"/>
  <c r="BK148" i="6"/>
  <c r="BK145" i="6"/>
  <c r="BK141" i="6"/>
  <c r="J138" i="6"/>
  <c r="BK134" i="6"/>
  <c r="J130" i="6"/>
  <c r="BK124" i="6"/>
  <c r="J123" i="6"/>
  <c r="BK140" i="5"/>
  <c r="J138" i="5"/>
  <c r="BK130" i="5"/>
  <c r="J127" i="5"/>
  <c r="BK145" i="4"/>
  <c r="J144" i="4"/>
  <c r="BK142" i="4"/>
  <c r="J139" i="4"/>
  <c r="J138" i="4"/>
  <c r="J127" i="4"/>
  <c r="J595" i="3"/>
  <c r="BK593" i="3"/>
  <c r="J591" i="3"/>
  <c r="BK589" i="3"/>
  <c r="BK573" i="3"/>
  <c r="BK544" i="3"/>
  <c r="BK542" i="3"/>
  <c r="J530" i="3"/>
  <c r="J522" i="3"/>
  <c r="J520" i="3"/>
  <c r="BK516" i="3"/>
  <c r="BK515" i="3"/>
  <c r="J451" i="3"/>
  <c r="BK434" i="3"/>
  <c r="J430" i="3"/>
  <c r="BK409" i="3"/>
  <c r="J395" i="3"/>
  <c r="J377" i="3"/>
  <c r="BK375" i="3"/>
  <c r="J368" i="3"/>
  <c r="BK357" i="3"/>
  <c r="BK321" i="3"/>
  <c r="J319" i="3"/>
  <c r="J285" i="3"/>
  <c r="J283" i="3"/>
  <c r="J279" i="3"/>
  <c r="BK269" i="3"/>
  <c r="BK254" i="3"/>
  <c r="J238" i="3"/>
  <c r="BK237" i="3"/>
  <c r="J206" i="3"/>
  <c r="J197" i="3"/>
  <c r="J169" i="3"/>
  <c r="BK153" i="3"/>
  <c r="BK151" i="3"/>
  <c r="J149" i="3"/>
  <c r="BK241" i="2"/>
  <c r="BK218" i="2"/>
  <c r="J209" i="2"/>
  <c r="J183" i="2"/>
  <c r="J175" i="2"/>
  <c r="J148" i="2"/>
  <c r="BK141" i="2"/>
  <c r="AS94" i="1"/>
  <c r="J162" i="6"/>
  <c r="J161" i="6"/>
  <c r="BK159" i="6"/>
  <c r="J158" i="6"/>
  <c r="BK157" i="6"/>
  <c r="BK156" i="6"/>
  <c r="J155" i="6"/>
  <c r="J154" i="6"/>
  <c r="BK152" i="6"/>
  <c r="J149" i="6"/>
  <c r="BK146" i="6"/>
  <c r="J143" i="6"/>
  <c r="J141" i="6"/>
  <c r="J139" i="6"/>
  <c r="J137" i="6"/>
  <c r="J126" i="6"/>
  <c r="BK125" i="6"/>
  <c r="J124" i="6"/>
  <c r="J134" i="5"/>
  <c r="J126" i="5"/>
  <c r="BK149" i="4"/>
  <c r="BK148" i="4"/>
  <c r="BK147" i="4"/>
  <c r="J641" i="3"/>
  <c r="J640" i="3"/>
  <c r="J639" i="3"/>
  <c r="BK632" i="3"/>
  <c r="BK626" i="3"/>
  <c r="J579" i="3"/>
  <c r="J554" i="3"/>
  <c r="BK545" i="3"/>
  <c r="J544" i="3"/>
  <c r="BK505" i="3"/>
  <c r="BK503" i="3"/>
  <c r="J490" i="3"/>
  <c r="BK486" i="3"/>
  <c r="BK471" i="3"/>
  <c r="BK468" i="3"/>
  <c r="J467" i="3"/>
  <c r="J438" i="3"/>
  <c r="BK413" i="3"/>
  <c r="J371" i="3"/>
  <c r="J326" i="3"/>
  <c r="BK312" i="3"/>
  <c r="BK306" i="3"/>
  <c r="BK299" i="3"/>
  <c r="J293" i="3"/>
  <c r="BK289" i="3"/>
  <c r="BK263" i="3"/>
  <c r="J254" i="3"/>
  <c r="J233" i="3"/>
  <c r="BK232" i="3"/>
  <c r="BK219" i="3"/>
  <c r="BK203" i="3"/>
  <c r="BK197" i="3"/>
  <c r="J195" i="3"/>
  <c r="J178" i="3"/>
  <c r="BK176" i="3"/>
  <c r="BK160" i="3"/>
  <c r="J155" i="3"/>
  <c r="BK142" i="3"/>
  <c r="BK222" i="2"/>
  <c r="BK220" i="2"/>
  <c r="BK197" i="2"/>
  <c r="J197" i="2"/>
  <c r="J194" i="2"/>
  <c r="J190" i="2"/>
  <c r="J182" i="2"/>
  <c r="BK179" i="2"/>
  <c r="J177" i="2"/>
  <c r="BK153" i="2"/>
  <c r="J141" i="2"/>
  <c r="J160" i="6"/>
  <c r="BK158" i="6"/>
  <c r="BK154" i="6"/>
  <c r="BK153" i="6"/>
  <c r="J152" i="6"/>
  <c r="BK150" i="6"/>
  <c r="J148" i="6"/>
  <c r="J146" i="6"/>
  <c r="J145" i="6"/>
  <c r="J144" i="6"/>
  <c r="BK143" i="6"/>
  <c r="BK142" i="6"/>
  <c r="J140" i="6"/>
  <c r="BK137" i="6"/>
  <c r="BK136" i="6"/>
  <c r="J135" i="6"/>
  <c r="J134" i="6"/>
  <c r="BK133" i="6"/>
  <c r="J129" i="6"/>
  <c r="BK461" i="3"/>
  <c r="J413" i="3"/>
  <c r="BK384" i="3"/>
  <c r="J380" i="3"/>
  <c r="BK362" i="3"/>
  <c r="BK352" i="3"/>
  <c r="J335" i="3"/>
  <c r="BK327" i="3"/>
  <c r="BK319" i="3"/>
  <c r="J269" i="3"/>
  <c r="J263" i="3"/>
  <c r="BK238" i="3"/>
  <c r="J237" i="3"/>
  <c r="BK233" i="3"/>
  <c r="J219" i="3"/>
  <c r="J188" i="3"/>
  <c r="J184" i="3"/>
  <c r="J180" i="3"/>
  <c r="BK167" i="3"/>
  <c r="BK157" i="3"/>
  <c r="BK155" i="3"/>
  <c r="BK149" i="3"/>
  <c r="J222" i="2"/>
  <c r="BK209" i="2"/>
  <c r="BK194" i="2"/>
  <c r="BK187" i="2"/>
  <c r="BK183" i="2"/>
  <c r="BK165" i="2"/>
  <c r="J137" i="2"/>
  <c r="BK134" i="2"/>
  <c r="BK132" i="2"/>
  <c r="BK144" i="6"/>
  <c r="J142" i="6"/>
  <c r="BK140" i="6"/>
  <c r="BK139" i="6"/>
  <c r="BK138" i="6"/>
  <c r="J136" i="6"/>
  <c r="J133" i="6"/>
  <c r="BK132" i="6"/>
  <c r="BK131" i="6"/>
  <c r="BK129" i="6"/>
  <c r="J128" i="6"/>
  <c r="J127" i="6"/>
  <c r="BK126" i="6"/>
  <c r="BK122" i="6"/>
  <c r="J135" i="5"/>
  <c r="BK126" i="5"/>
  <c r="J149" i="4"/>
  <c r="J145" i="4"/>
  <c r="J136" i="4"/>
  <c r="J132" i="4"/>
  <c r="BK131" i="4"/>
  <c r="J587" i="3"/>
  <c r="J577" i="3"/>
  <c r="J573" i="3"/>
  <c r="BK571" i="3"/>
  <c r="J569" i="3"/>
  <c r="J537" i="3"/>
  <c r="BK534" i="3"/>
  <c r="BK530" i="3"/>
  <c r="BK528" i="3"/>
  <c r="BK524" i="3"/>
  <c r="BK520" i="3"/>
  <c r="BK518" i="3"/>
  <c r="J503" i="3"/>
  <c r="J500" i="3"/>
  <c r="BK496" i="3"/>
  <c r="BK480" i="3"/>
  <c r="J477" i="3"/>
  <c r="J469" i="3"/>
  <c r="J465" i="3"/>
  <c r="J463" i="3"/>
  <c r="J462" i="3"/>
  <c r="BK457" i="3"/>
  <c r="BK451" i="3"/>
  <c r="J448" i="3"/>
  <c r="J444" i="3"/>
  <c r="BK442" i="3"/>
  <c r="J432" i="3"/>
  <c r="J399" i="3"/>
  <c r="BK394" i="3"/>
  <c r="J390" i="3"/>
  <c r="J373" i="3"/>
  <c r="J370" i="3"/>
  <c r="BK368" i="3"/>
  <c r="BK326" i="3"/>
  <c r="J321" i="3"/>
  <c r="BK317" i="3"/>
  <c r="J312" i="3"/>
  <c r="BK309" i="3"/>
  <c r="J306" i="3"/>
  <c r="BK267" i="3"/>
  <c r="BK265" i="3"/>
  <c r="J256" i="3"/>
  <c r="J252" i="3"/>
  <c r="J246" i="3"/>
  <c r="J190" i="3"/>
  <c r="BK188" i="3"/>
  <c r="BK182" i="3"/>
  <c r="J174" i="3"/>
  <c r="J164" i="3"/>
  <c r="J147" i="3"/>
  <c r="J241" i="2"/>
  <c r="J218" i="2"/>
  <c r="BK216" i="2"/>
  <c r="BK202" i="2"/>
  <c r="BK186" i="2"/>
  <c r="BK175" i="2"/>
  <c r="J173" i="2"/>
  <c r="J165" i="2"/>
  <c r="BK137" i="2"/>
  <c r="BK135" i="6"/>
  <c r="J132" i="6"/>
  <c r="J131" i="6"/>
  <c r="BK130" i="6"/>
  <c r="BK127" i="6"/>
  <c r="J125" i="6"/>
  <c r="BK127" i="5"/>
  <c r="J148" i="4"/>
  <c r="J147" i="4"/>
  <c r="J146" i="4"/>
  <c r="J135" i="4"/>
  <c r="BK132" i="4"/>
  <c r="BK129" i="4"/>
  <c r="BK128" i="4"/>
  <c r="J642" i="3"/>
  <c r="BK641" i="3"/>
  <c r="BK640" i="3"/>
  <c r="J634" i="3"/>
  <c r="J626" i="3"/>
  <c r="BK601" i="3"/>
  <c r="J597" i="3"/>
  <c r="BK577" i="3"/>
  <c r="BK569" i="3"/>
  <c r="BK537" i="3"/>
  <c r="J534" i="3"/>
  <c r="BK532" i="3"/>
  <c r="J528" i="3"/>
  <c r="BK513" i="3"/>
  <c r="J511" i="3"/>
  <c r="BK509" i="3"/>
  <c r="BK507" i="3"/>
  <c r="J505" i="3"/>
  <c r="BK501" i="3"/>
  <c r="J496" i="3"/>
  <c r="BK490" i="3"/>
  <c r="BK477" i="3"/>
  <c r="J475" i="3"/>
  <c r="J473" i="3"/>
  <c r="J471" i="3"/>
  <c r="BK465" i="3"/>
  <c r="BK464" i="3"/>
  <c r="BK432" i="3"/>
  <c r="BK430" i="3"/>
  <c r="J424" i="3"/>
  <c r="J405" i="3"/>
  <c r="BK399" i="3"/>
  <c r="J397" i="3"/>
  <c r="BK390" i="3"/>
  <c r="J388" i="3"/>
  <c r="BK385" i="3"/>
  <c r="J384" i="3"/>
  <c r="J366" i="3"/>
  <c r="BK339" i="3"/>
  <c r="J330" i="3"/>
  <c r="J295" i="3"/>
  <c r="J261" i="3"/>
  <c r="J232" i="3"/>
  <c r="BK206" i="3"/>
  <c r="BK185" i="3"/>
  <c r="J167" i="3"/>
  <c r="BK244" i="2"/>
  <c r="BK234" i="2"/>
  <c r="J225" i="2"/>
  <c r="BK182" i="2"/>
  <c r="J180" i="2"/>
  <c r="BK177" i="2"/>
  <c r="J157" i="2"/>
  <c r="BK128" i="6"/>
  <c r="BK123" i="6"/>
  <c r="J122" i="6"/>
  <c r="BK131" i="5"/>
  <c r="J143" i="4"/>
  <c r="BK136" i="5"/>
  <c r="BK135" i="5"/>
  <c r="J132" i="5"/>
  <c r="J130" i="5"/>
  <c r="BK129" i="5"/>
  <c r="J152" i="4"/>
  <c r="BK143" i="4"/>
  <c r="BK139" i="4"/>
  <c r="J601" i="3"/>
  <c r="BK599" i="3"/>
  <c r="J593" i="3"/>
  <c r="BK551" i="3"/>
  <c r="BK540" i="3"/>
  <c r="J532" i="3"/>
  <c r="J526" i="3"/>
  <c r="J524" i="3"/>
  <c r="J515" i="3"/>
  <c r="BK511" i="3"/>
  <c r="BK494" i="3"/>
  <c r="J464" i="3"/>
  <c r="J461" i="3"/>
  <c r="BK448" i="3"/>
  <c r="J442" i="3"/>
  <c r="J440" i="3"/>
  <c r="J434" i="3"/>
  <c r="BK426" i="3"/>
  <c r="BK380" i="3"/>
  <c r="BK371" i="3"/>
  <c r="BK370" i="3"/>
  <c r="J357" i="3"/>
  <c r="BK343" i="3"/>
  <c r="J329" i="3"/>
  <c r="J327" i="3"/>
  <c r="J317" i="3"/>
  <c r="J309" i="3"/>
  <c r="BK293" i="3"/>
  <c r="BK285" i="3"/>
  <c r="J281" i="3"/>
  <c r="BK279" i="3"/>
  <c r="J267" i="3"/>
  <c r="BK248" i="3"/>
  <c r="J240" i="3"/>
  <c r="J203" i="3"/>
  <c r="J176" i="3"/>
  <c r="J172" i="3"/>
  <c r="BK169" i="3"/>
  <c r="J157" i="3"/>
  <c r="J153" i="3"/>
  <c r="J151" i="3"/>
  <c r="BK147" i="3"/>
  <c r="J234" i="2"/>
  <c r="BK231" i="2"/>
  <c r="J220" i="2"/>
  <c r="J216" i="2"/>
  <c r="BK190" i="2"/>
  <c r="BK180" i="2"/>
  <c r="BK155" i="2"/>
  <c r="J139" i="2"/>
  <c r="J140" i="5"/>
  <c r="BK138" i="5"/>
  <c r="J136" i="5"/>
  <c r="BK134" i="5"/>
  <c r="BK132" i="5"/>
  <c r="J131" i="5"/>
  <c r="J129" i="5"/>
  <c r="BK136" i="4"/>
  <c r="BK135" i="4"/>
  <c r="BK130" i="4"/>
  <c r="J599" i="3"/>
  <c r="BK597" i="3"/>
  <c r="BK554" i="3"/>
  <c r="J545" i="3"/>
  <c r="J542" i="3"/>
  <c r="BK462" i="3"/>
  <c r="BK455" i="3"/>
  <c r="J428" i="3"/>
  <c r="BK422" i="3"/>
  <c r="J419" i="3"/>
  <c r="BK405" i="3"/>
  <c r="J400" i="3"/>
  <c r="J375" i="3"/>
  <c r="BK373" i="3"/>
  <c r="J362" i="3"/>
  <c r="J343" i="3"/>
  <c r="J339" i="3"/>
  <c r="BK335" i="3"/>
  <c r="BK304" i="3"/>
  <c r="BK256" i="3"/>
  <c r="J250" i="3"/>
  <c r="BK241" i="3"/>
  <c r="BK178" i="3"/>
  <c r="BK152" i="4"/>
  <c r="BK146" i="4"/>
  <c r="BK144" i="4"/>
  <c r="J140" i="4"/>
  <c r="J133" i="4"/>
  <c r="J130" i="4"/>
  <c r="BK591" i="3"/>
  <c r="BK579" i="3"/>
  <c r="J566" i="3"/>
  <c r="J539" i="3"/>
  <c r="J536" i="3"/>
  <c r="BK526" i="3"/>
  <c r="BK522" i="3"/>
  <c r="J518" i="3"/>
  <c r="J142" i="4"/>
  <c r="BK140" i="4"/>
  <c r="BK138" i="4"/>
  <c r="BK133" i="4"/>
  <c r="J128" i="4"/>
  <c r="BK127" i="4"/>
  <c r="J571" i="3"/>
  <c r="BK566" i="3"/>
  <c r="J551" i="3"/>
  <c r="J509" i="3"/>
  <c r="J494" i="3"/>
  <c r="J486" i="3"/>
  <c r="J482" i="3"/>
  <c r="BK475" i="3"/>
  <c r="BK469" i="3"/>
  <c r="BK463" i="3"/>
  <c r="BK440" i="3"/>
  <c r="BK436" i="3"/>
  <c r="BK428" i="3"/>
  <c r="J422" i="3"/>
  <c r="BK419" i="3"/>
  <c r="BK397" i="3"/>
  <c r="BK395" i="3"/>
  <c r="BK388" i="3"/>
  <c r="J352" i="3"/>
  <c r="J347" i="3"/>
  <c r="BK330" i="3"/>
  <c r="BK329" i="3"/>
  <c r="BK315" i="3"/>
  <c r="J299" i="3"/>
  <c r="J297" i="3"/>
  <c r="BK295" i="3"/>
  <c r="J289" i="3"/>
  <c r="BK287" i="3"/>
  <c r="BK283" i="3"/>
  <c r="BK281" i="3"/>
  <c r="BK250" i="3"/>
  <c r="J248" i="3"/>
  <c r="J241" i="3"/>
  <c r="BK240" i="3"/>
  <c r="BK195" i="3"/>
  <c r="BK190" i="3"/>
  <c r="BK180" i="3"/>
  <c r="BK174" i="3"/>
  <c r="BK172" i="3"/>
  <c r="J162" i="3"/>
  <c r="J160" i="3"/>
  <c r="J142" i="3"/>
  <c r="J244" i="2"/>
  <c r="J186" i="2"/>
  <c r="J179" i="2"/>
  <c r="BK157" i="2"/>
  <c r="J155" i="2"/>
  <c r="J153" i="2"/>
  <c r="BK148" i="2"/>
  <c r="BK139" i="2"/>
  <c r="J131" i="4"/>
  <c r="J129" i="4"/>
  <c r="BK642" i="3"/>
  <c r="BK639" i="3"/>
  <c r="BK634" i="3"/>
  <c r="J632" i="3"/>
  <c r="BK595" i="3"/>
  <c r="J589" i="3"/>
  <c r="BK587" i="3"/>
  <c r="J540" i="3"/>
  <c r="BK539" i="3"/>
  <c r="BK536" i="3"/>
  <c r="J516" i="3"/>
  <c r="J513" i="3"/>
  <c r="J507" i="3"/>
  <c r="J501" i="3"/>
  <c r="BK500" i="3"/>
  <c r="BK482" i="3"/>
  <c r="J480" i="3"/>
  <c r="BK473" i="3"/>
  <c r="J468" i="3"/>
  <c r="BK467" i="3"/>
  <c r="J457" i="3"/>
  <c r="J455" i="3"/>
  <c r="BK444" i="3"/>
  <c r="BK438" i="3"/>
  <c r="J436" i="3"/>
  <c r="J426" i="3"/>
  <c r="BK424" i="3"/>
  <c r="J409" i="3"/>
  <c r="BK400" i="3"/>
  <c r="J394" i="3"/>
  <c r="J385" i="3"/>
  <c r="BK377" i="3"/>
  <c r="BK366" i="3"/>
  <c r="BK347" i="3"/>
  <c r="J315" i="3"/>
  <c r="J304" i="3"/>
  <c r="BK297" i="3"/>
  <c r="J287" i="3"/>
  <c r="J265" i="3"/>
  <c r="BK261" i="3"/>
  <c r="BK252" i="3"/>
  <c r="BK246" i="3"/>
  <c r="J185" i="3"/>
  <c r="BK184" i="3"/>
  <c r="J182" i="3"/>
  <c r="BK164" i="3"/>
  <c r="BK162" i="3"/>
  <c r="J231" i="2"/>
  <c r="BK225" i="2"/>
  <c r="J202" i="2"/>
  <c r="BK191" i="2"/>
  <c r="J191" i="2"/>
  <c r="J187" i="2"/>
  <c r="BK173" i="2"/>
  <c r="J134" i="2"/>
  <c r="J132" i="2"/>
  <c r="F36" i="7"/>
  <c r="BC100" i="1" s="1"/>
  <c r="F37" i="7"/>
  <c r="BD100" i="1"/>
  <c r="J33" i="7"/>
  <c r="AV100" i="1" s="1"/>
  <c r="F35" i="7"/>
  <c r="BB100" i="1"/>
  <c r="BK136" i="2" l="1"/>
  <c r="J136" i="2" s="1"/>
  <c r="J99" i="2" s="1"/>
  <c r="R201" i="2"/>
  <c r="T233" i="2"/>
  <c r="P131" i="2"/>
  <c r="P219" i="2"/>
  <c r="BK141" i="3"/>
  <c r="J141" i="3" s="1"/>
  <c r="J98" i="3" s="1"/>
  <c r="BK187" i="3"/>
  <c r="J187" i="3"/>
  <c r="J100" i="3" s="1"/>
  <c r="P205" i="3"/>
  <c r="R245" i="3"/>
  <c r="P379" i="3"/>
  <c r="BK443" i="3"/>
  <c r="J443" i="3" s="1"/>
  <c r="J108" i="3" s="1"/>
  <c r="BK506" i="3"/>
  <c r="J506" i="3" s="1"/>
  <c r="J111" i="3" s="1"/>
  <c r="R529" i="3"/>
  <c r="P533" i="3"/>
  <c r="BK570" i="3"/>
  <c r="J570" i="3" s="1"/>
  <c r="J115" i="3" s="1"/>
  <c r="T594" i="3"/>
  <c r="R141" i="3"/>
  <c r="T260" i="3"/>
  <c r="R421" i="3"/>
  <c r="R474" i="3"/>
  <c r="R502" i="3"/>
  <c r="BK533" i="3"/>
  <c r="J533" i="3" s="1"/>
  <c r="J113" i="3" s="1"/>
  <c r="P578" i="3"/>
  <c r="P126" i="4"/>
  <c r="BK141" i="4"/>
  <c r="J141" i="4"/>
  <c r="J101" i="4" s="1"/>
  <c r="T136" i="2"/>
  <c r="P233" i="2"/>
  <c r="P187" i="3"/>
  <c r="R205" i="3"/>
  <c r="BK379" i="3"/>
  <c r="J379" i="3" s="1"/>
  <c r="J104" i="3" s="1"/>
  <c r="P443" i="3"/>
  <c r="P506" i="3"/>
  <c r="T541" i="3"/>
  <c r="R594" i="3"/>
  <c r="BK126" i="4"/>
  <c r="J126" i="4" s="1"/>
  <c r="J98" i="4" s="1"/>
  <c r="P134" i="4"/>
  <c r="R141" i="4"/>
  <c r="BK201" i="2"/>
  <c r="J201" i="2" s="1"/>
  <c r="J103" i="2" s="1"/>
  <c r="R233" i="2"/>
  <c r="P141" i="3"/>
  <c r="P260" i="3"/>
  <c r="R443" i="3"/>
  <c r="R506" i="3"/>
  <c r="P541" i="3"/>
  <c r="P594" i="3"/>
  <c r="R134" i="4"/>
  <c r="P137" i="4"/>
  <c r="BK153" i="4"/>
  <c r="J153" i="4" s="1"/>
  <c r="J104" i="4" s="1"/>
  <c r="BK125" i="5"/>
  <c r="J125" i="5" s="1"/>
  <c r="J98" i="5" s="1"/>
  <c r="P128" i="5"/>
  <c r="R166" i="3"/>
  <c r="R187" i="3"/>
  <c r="T187" i="3"/>
  <c r="P245" i="3"/>
  <c r="T379" i="3"/>
  <c r="T421" i="3"/>
  <c r="T506" i="3"/>
  <c r="R541" i="3"/>
  <c r="BK594" i="3"/>
  <c r="J594" i="3" s="1"/>
  <c r="J117" i="3" s="1"/>
  <c r="R638" i="3"/>
  <c r="BK134" i="4"/>
  <c r="J134" i="4" s="1"/>
  <c r="J99" i="4" s="1"/>
  <c r="T137" i="4"/>
  <c r="BK128" i="5"/>
  <c r="J128" i="5" s="1"/>
  <c r="J99" i="5" s="1"/>
  <c r="R133" i="5"/>
  <c r="P136" i="2"/>
  <c r="BK219" i="2"/>
  <c r="J219" i="2" s="1"/>
  <c r="J104" i="2" s="1"/>
  <c r="BK233" i="2"/>
  <c r="J233" i="2" s="1"/>
  <c r="J107" i="2" s="1"/>
  <c r="P166" i="3"/>
  <c r="BK205" i="3"/>
  <c r="J205" i="3" s="1"/>
  <c r="J101" i="3" s="1"/>
  <c r="BK245" i="3"/>
  <c r="J245" i="3"/>
  <c r="J102" i="3" s="1"/>
  <c r="R379" i="3"/>
  <c r="P474" i="3"/>
  <c r="P529" i="3"/>
  <c r="BK643" i="3"/>
  <c r="J643" i="3" s="1"/>
  <c r="J119" i="3" s="1"/>
  <c r="T141" i="4"/>
  <c r="P125" i="5"/>
  <c r="T133" i="5"/>
  <c r="R136" i="2"/>
  <c r="R219" i="2"/>
  <c r="R192" i="2" s="1"/>
  <c r="BK166" i="3"/>
  <c r="J166" i="3" s="1"/>
  <c r="J99" i="3" s="1"/>
  <c r="R260" i="3"/>
  <c r="T443" i="3"/>
  <c r="P502" i="3"/>
  <c r="BK541" i="3"/>
  <c r="J541" i="3"/>
  <c r="J114" i="3" s="1"/>
  <c r="P570" i="3"/>
  <c r="T570" i="3"/>
  <c r="T578" i="3"/>
  <c r="P638" i="3"/>
  <c r="R126" i="4"/>
  <c r="BK137" i="4"/>
  <c r="J137" i="4"/>
  <c r="J100" i="4" s="1"/>
  <c r="R125" i="5"/>
  <c r="T128" i="5"/>
  <c r="BK141" i="5"/>
  <c r="J141" i="5" s="1"/>
  <c r="J103" i="5" s="1"/>
  <c r="R131" i="2"/>
  <c r="R130" i="2"/>
  <c r="P201" i="2"/>
  <c r="P192" i="2" s="1"/>
  <c r="BK245" i="2"/>
  <c r="J245" i="2"/>
  <c r="J109" i="2" s="1"/>
  <c r="T131" i="2"/>
  <c r="T201" i="2"/>
  <c r="T166" i="3"/>
  <c r="T205" i="3"/>
  <c r="T245" i="3"/>
  <c r="P421" i="3"/>
  <c r="P420" i="3" s="1"/>
  <c r="T474" i="3"/>
  <c r="BK529" i="3"/>
  <c r="J529" i="3"/>
  <c r="J112" i="3" s="1"/>
  <c r="T533" i="3"/>
  <c r="BK578" i="3"/>
  <c r="J578" i="3"/>
  <c r="J116" i="3" s="1"/>
  <c r="T638" i="3"/>
  <c r="T126" i="4"/>
  <c r="P141" i="4"/>
  <c r="T125" i="5"/>
  <c r="T124" i="5" s="1"/>
  <c r="T123" i="5" s="1"/>
  <c r="BK133" i="5"/>
  <c r="J133" i="5" s="1"/>
  <c r="J100" i="5" s="1"/>
  <c r="R121" i="6"/>
  <c r="BK131" i="2"/>
  <c r="J131" i="2" s="1"/>
  <c r="J98" i="2" s="1"/>
  <c r="T219" i="2"/>
  <c r="T192" i="2" s="1"/>
  <c r="T141" i="3"/>
  <c r="T140" i="3" s="1"/>
  <c r="BK260" i="3"/>
  <c r="J260" i="3"/>
  <c r="J103" i="3"/>
  <c r="BK421" i="3"/>
  <c r="BK474" i="3"/>
  <c r="J474" i="3"/>
  <c r="J109" i="3"/>
  <c r="BK502" i="3"/>
  <c r="J502" i="3"/>
  <c r="J110" i="3"/>
  <c r="T502" i="3"/>
  <c r="T529" i="3"/>
  <c r="R533" i="3"/>
  <c r="R570" i="3"/>
  <c r="R578" i="3"/>
  <c r="BK638" i="3"/>
  <c r="J638" i="3"/>
  <c r="J118" i="3"/>
  <c r="T134" i="4"/>
  <c r="R137" i="4"/>
  <c r="R128" i="5"/>
  <c r="P133" i="5"/>
  <c r="BK121" i="6"/>
  <c r="J121" i="6" s="1"/>
  <c r="J97" i="6" s="1"/>
  <c r="P121" i="6"/>
  <c r="T121" i="6"/>
  <c r="BK147" i="6"/>
  <c r="J147" i="6"/>
  <c r="J98" i="6" s="1"/>
  <c r="P147" i="6"/>
  <c r="R147" i="6"/>
  <c r="T147" i="6"/>
  <c r="BK151" i="6"/>
  <c r="J151" i="6"/>
  <c r="J99" i="6"/>
  <c r="P151" i="6"/>
  <c r="P120" i="6" s="1"/>
  <c r="AU99" i="1" s="1"/>
  <c r="R151" i="6"/>
  <c r="T151" i="6"/>
  <c r="BK163" i="6"/>
  <c r="J163" i="6"/>
  <c r="J100" i="6" s="1"/>
  <c r="BK124" i="7"/>
  <c r="J124" i="7"/>
  <c r="J99" i="7"/>
  <c r="BF157" i="2"/>
  <c r="BF182" i="2"/>
  <c r="BF190" i="2"/>
  <c r="BF191" i="2"/>
  <c r="BF234" i="2"/>
  <c r="BF149" i="3"/>
  <c r="BF153" i="3"/>
  <c r="BF172" i="3"/>
  <c r="BF197" i="3"/>
  <c r="BF240" i="3"/>
  <c r="BF241" i="3"/>
  <c r="BF256" i="3"/>
  <c r="BF281" i="3"/>
  <c r="BF283" i="3"/>
  <c r="BF289" i="3"/>
  <c r="BF306" i="3"/>
  <c r="BF321" i="3"/>
  <c r="BF326" i="3"/>
  <c r="BF357" i="3"/>
  <c r="BF430" i="3"/>
  <c r="BF432" i="3"/>
  <c r="BF440" i="3"/>
  <c r="BF461" i="3"/>
  <c r="BF511" i="3"/>
  <c r="BF522" i="3"/>
  <c r="BF524" i="3"/>
  <c r="BF526" i="3"/>
  <c r="BF528" i="3"/>
  <c r="BF530" i="3"/>
  <c r="BF591" i="3"/>
  <c r="BF599" i="3"/>
  <c r="BF632" i="3"/>
  <c r="BF634" i="3"/>
  <c r="BF642" i="3"/>
  <c r="E119" i="2"/>
  <c r="BF197" i="2"/>
  <c r="BF218" i="2"/>
  <c r="BF220" i="2"/>
  <c r="BF225" i="2"/>
  <c r="BK230" i="2"/>
  <c r="J230" i="2" s="1"/>
  <c r="J106" i="2" s="1"/>
  <c r="BF182" i="3"/>
  <c r="BF261" i="3"/>
  <c r="BF263" i="3"/>
  <c r="BF293" i="3"/>
  <c r="BF339" i="3"/>
  <c r="BF362" i="3"/>
  <c r="BF368" i="3"/>
  <c r="BF370" i="3"/>
  <c r="BF371" i="3"/>
  <c r="BF384" i="3"/>
  <c r="BF409" i="3"/>
  <c r="BF413" i="3"/>
  <c r="BF464" i="3"/>
  <c r="BF477" i="3"/>
  <c r="BF500" i="3"/>
  <c r="BF503" i="3"/>
  <c r="BF505" i="3"/>
  <c r="BF513" i="3"/>
  <c r="BF589" i="3"/>
  <c r="J89" i="4"/>
  <c r="E114" i="4"/>
  <c r="BF143" i="4"/>
  <c r="BF551" i="3"/>
  <c r="BF571" i="3"/>
  <c r="BF587" i="3"/>
  <c r="BF593" i="3"/>
  <c r="J91" i="4"/>
  <c r="F121" i="4"/>
  <c r="BF138" i="4"/>
  <c r="BF216" i="2"/>
  <c r="J89" i="3"/>
  <c r="BF147" i="3"/>
  <c r="BF167" i="3"/>
  <c r="BF180" i="3"/>
  <c r="BF195" i="3"/>
  <c r="BF219" i="3"/>
  <c r="BF329" i="3"/>
  <c r="BF424" i="3"/>
  <c r="BF448" i="3"/>
  <c r="BF496" i="3"/>
  <c r="BF536" i="3"/>
  <c r="BF539" i="3"/>
  <c r="BF577" i="3"/>
  <c r="BF128" i="4"/>
  <c r="BF131" i="4"/>
  <c r="BF145" i="4"/>
  <c r="BF148" i="4"/>
  <c r="J89" i="5"/>
  <c r="BF126" i="5"/>
  <c r="BF134" i="5"/>
  <c r="BF136" i="5"/>
  <c r="F92" i="2"/>
  <c r="BF141" i="2"/>
  <c r="BF165" i="2"/>
  <c r="BF183" i="2"/>
  <c r="BF187" i="2"/>
  <c r="BF222" i="2"/>
  <c r="BK224" i="2"/>
  <c r="J224" i="2" s="1"/>
  <c r="J105" i="2" s="1"/>
  <c r="E85" i="3"/>
  <c r="BF176" i="3"/>
  <c r="BF185" i="3"/>
  <c r="BF232" i="3"/>
  <c r="BF237" i="3"/>
  <c r="BF252" i="3"/>
  <c r="BF319" i="3"/>
  <c r="BF373" i="3"/>
  <c r="BF385" i="3"/>
  <c r="BF388" i="3"/>
  <c r="BF394" i="3"/>
  <c r="BF395" i="3"/>
  <c r="BF397" i="3"/>
  <c r="BF400" i="3"/>
  <c r="BF419" i="3"/>
  <c r="BF455" i="3"/>
  <c r="BF465" i="3"/>
  <c r="BF501" i="3"/>
  <c r="BF544" i="3"/>
  <c r="BF566" i="3"/>
  <c r="BF597" i="3"/>
  <c r="BF132" i="4"/>
  <c r="BF146" i="4"/>
  <c r="J91" i="5"/>
  <c r="J120" i="5"/>
  <c r="BF127" i="5"/>
  <c r="BF142" i="6"/>
  <c r="BF573" i="3"/>
  <c r="BF579" i="3"/>
  <c r="F120" i="4"/>
  <c r="BF130" i="4"/>
  <c r="BF135" i="4"/>
  <c r="BF136" i="4"/>
  <c r="BF139" i="4"/>
  <c r="BF149" i="4"/>
  <c r="BK151" i="4"/>
  <c r="J151" i="4" s="1"/>
  <c r="J103" i="4" s="1"/>
  <c r="E85" i="5"/>
  <c r="F92" i="5"/>
  <c r="J116" i="6"/>
  <c r="BF122" i="6"/>
  <c r="BF123" i="6"/>
  <c r="BF127" i="6"/>
  <c r="BF154" i="6"/>
  <c r="J123" i="2"/>
  <c r="BF153" i="2"/>
  <c r="BF202" i="2"/>
  <c r="BK196" i="2"/>
  <c r="J196" i="2" s="1"/>
  <c r="J102" i="2" s="1"/>
  <c r="BK243" i="2"/>
  <c r="J243" i="2" s="1"/>
  <c r="J108" i="2" s="1"/>
  <c r="BF188" i="3"/>
  <c r="BF190" i="3"/>
  <c r="BF265" i="3"/>
  <c r="BF285" i="3"/>
  <c r="BF287" i="3"/>
  <c r="BF299" i="3"/>
  <c r="BF304" i="3"/>
  <c r="BF343" i="3"/>
  <c r="BF457" i="3"/>
  <c r="BF509" i="3"/>
  <c r="BF518" i="3"/>
  <c r="BF520" i="3"/>
  <c r="BF542" i="3"/>
  <c r="BF545" i="3"/>
  <c r="BF554" i="3"/>
  <c r="BF626" i="3"/>
  <c r="BF641" i="3"/>
  <c r="J121" i="4"/>
  <c r="BF144" i="4"/>
  <c r="F119" i="5"/>
  <c r="BF130" i="5"/>
  <c r="BF132" i="5"/>
  <c r="BF135" i="5"/>
  <c r="BF140" i="5"/>
  <c r="BF126" i="6"/>
  <c r="BF129" i="6"/>
  <c r="BF139" i="2"/>
  <c r="BF148" i="2"/>
  <c r="BF244" i="2"/>
  <c r="F136" i="3"/>
  <c r="BF155" i="3"/>
  <c r="BF157" i="3"/>
  <c r="BF160" i="3"/>
  <c r="BF178" i="3"/>
  <c r="BF184" i="3"/>
  <c r="BF203" i="3"/>
  <c r="BF206" i="3"/>
  <c r="BF279" i="3"/>
  <c r="BF295" i="3"/>
  <c r="BF297" i="3"/>
  <c r="BF330" i="3"/>
  <c r="BF335" i="3"/>
  <c r="BF352" i="3"/>
  <c r="BF366" i="3"/>
  <c r="BF375" i="3"/>
  <c r="BF377" i="3"/>
  <c r="BF426" i="3"/>
  <c r="BF434" i="3"/>
  <c r="BF438" i="3"/>
  <c r="BF471" i="3"/>
  <c r="BF473" i="3"/>
  <c r="BF482" i="3"/>
  <c r="BF486" i="3"/>
  <c r="BF494" i="3"/>
  <c r="BF516" i="3"/>
  <c r="BF532" i="3"/>
  <c r="BF540" i="3"/>
  <c r="BK418" i="3"/>
  <c r="J418" i="3" s="1"/>
  <c r="J105" i="3" s="1"/>
  <c r="BF129" i="4"/>
  <c r="BF140" i="4"/>
  <c r="BF142" i="4"/>
  <c r="BF138" i="5"/>
  <c r="E85" i="6"/>
  <c r="F91" i="6"/>
  <c r="F92" i="6"/>
  <c r="BF124" i="6"/>
  <c r="BF125" i="6"/>
  <c r="BF128" i="6"/>
  <c r="BF133" i="6"/>
  <c r="BF134" i="6"/>
  <c r="BF136" i="6"/>
  <c r="BF141" i="6"/>
  <c r="BF155" i="2"/>
  <c r="BF175" i="2"/>
  <c r="BF180" i="2"/>
  <c r="BF241" i="2"/>
  <c r="BF162" i="3"/>
  <c r="BF248" i="3"/>
  <c r="BF254" i="3"/>
  <c r="BF309" i="3"/>
  <c r="BF390" i="3"/>
  <c r="BF422" i="3"/>
  <c r="BF442" i="3"/>
  <c r="BF462" i="3"/>
  <c r="BF467" i="3"/>
  <c r="BF469" i="3"/>
  <c r="BF475" i="3"/>
  <c r="BF132" i="6"/>
  <c r="BF138" i="6"/>
  <c r="BF143" i="6"/>
  <c r="BF146" i="6"/>
  <c r="BF148" i="6"/>
  <c r="BF149" i="6"/>
  <c r="BF150" i="6"/>
  <c r="BF152" i="6"/>
  <c r="BF155" i="6"/>
  <c r="BF158" i="6"/>
  <c r="BF159" i="6"/>
  <c r="BF137" i="2"/>
  <c r="BF173" i="2"/>
  <c r="BF186" i="2"/>
  <c r="BF194" i="2"/>
  <c r="BF209" i="2"/>
  <c r="BK193" i="2"/>
  <c r="J193" i="2" s="1"/>
  <c r="J101" i="2" s="1"/>
  <c r="BF151" i="3"/>
  <c r="BF164" i="3"/>
  <c r="BF169" i="3"/>
  <c r="BF238" i="3"/>
  <c r="BF250" i="3"/>
  <c r="BF267" i="3"/>
  <c r="BF269" i="3"/>
  <c r="BF315" i="3"/>
  <c r="BF317" i="3"/>
  <c r="BF327" i="3"/>
  <c r="BF347" i="3"/>
  <c r="BF405" i="3"/>
  <c r="BF428" i="3"/>
  <c r="BF451" i="3"/>
  <c r="BF463" i="3"/>
  <c r="BF480" i="3"/>
  <c r="BF507" i="3"/>
  <c r="BF515" i="3"/>
  <c r="BF534" i="3"/>
  <c r="BF595" i="3"/>
  <c r="BF639" i="3"/>
  <c r="BF640" i="3"/>
  <c r="BF127" i="4"/>
  <c r="BF133" i="4"/>
  <c r="BK137" i="5"/>
  <c r="J137" i="5"/>
  <c r="J101" i="5" s="1"/>
  <c r="BK139" i="5"/>
  <c r="J139" i="5" s="1"/>
  <c r="J102" i="5" s="1"/>
  <c r="J89" i="6"/>
  <c r="J92" i="6"/>
  <c r="BF130" i="6"/>
  <c r="BF139" i="6"/>
  <c r="BF144" i="6"/>
  <c r="BF145" i="6"/>
  <c r="BF153" i="6"/>
  <c r="BF160" i="6"/>
  <c r="BF161" i="6"/>
  <c r="BF132" i="2"/>
  <c r="BF134" i="2"/>
  <c r="BF177" i="2"/>
  <c r="BF179" i="2"/>
  <c r="BF231" i="2"/>
  <c r="BF142" i="3"/>
  <c r="BF174" i="3"/>
  <c r="BF233" i="3"/>
  <c r="BF246" i="3"/>
  <c r="BF312" i="3"/>
  <c r="BF380" i="3"/>
  <c r="BF399" i="3"/>
  <c r="BF436" i="3"/>
  <c r="BF444" i="3"/>
  <c r="BF468" i="3"/>
  <c r="BF490" i="3"/>
  <c r="BF537" i="3"/>
  <c r="BF569" i="3"/>
  <c r="BF601" i="3"/>
  <c r="BF147" i="4"/>
  <c r="BF152" i="4"/>
  <c r="BF129" i="5"/>
  <c r="BF131" i="5"/>
  <c r="BF131" i="6"/>
  <c r="BF135" i="6"/>
  <c r="BF137" i="6"/>
  <c r="BF140" i="6"/>
  <c r="BF156" i="6"/>
  <c r="BF157" i="6"/>
  <c r="BF162" i="6"/>
  <c r="E85" i="7"/>
  <c r="J89" i="7"/>
  <c r="F91" i="7"/>
  <c r="J91" i="7"/>
  <c r="F92" i="7"/>
  <c r="J92" i="7"/>
  <c r="BF122" i="7"/>
  <c r="BK121" i="7"/>
  <c r="J121" i="7"/>
  <c r="J98" i="7" s="1"/>
  <c r="F33" i="4"/>
  <c r="AZ97" i="1" s="1"/>
  <c r="F35" i="4"/>
  <c r="BB97" i="1" s="1"/>
  <c r="F33" i="5"/>
  <c r="AZ98" i="1" s="1"/>
  <c r="J33" i="4"/>
  <c r="AV97" i="1" s="1"/>
  <c r="F33" i="3"/>
  <c r="AZ96" i="1" s="1"/>
  <c r="J33" i="5"/>
  <c r="AV98" i="1" s="1"/>
  <c r="J33" i="6"/>
  <c r="AV99" i="1" s="1"/>
  <c r="F37" i="2"/>
  <c r="BD95" i="1" s="1"/>
  <c r="F36" i="3"/>
  <c r="BC96" i="1" s="1"/>
  <c r="J33" i="2"/>
  <c r="AV95" i="1" s="1"/>
  <c r="J33" i="3"/>
  <c r="AV96" i="1" s="1"/>
  <c r="F33" i="7"/>
  <c r="AZ100" i="1" s="1"/>
  <c r="F37" i="3"/>
  <c r="BD96" i="1" s="1"/>
  <c r="F36" i="4"/>
  <c r="BC97" i="1" s="1"/>
  <c r="F37" i="6"/>
  <c r="BD99" i="1" s="1"/>
  <c r="F35" i="6"/>
  <c r="BB99" i="1" s="1"/>
  <c r="F36" i="6"/>
  <c r="BC99" i="1" s="1"/>
  <c r="F35" i="2"/>
  <c r="BB95" i="1" s="1"/>
  <c r="F35" i="5"/>
  <c r="BB98" i="1" s="1"/>
  <c r="J34" i="7"/>
  <c r="AW100" i="1" s="1"/>
  <c r="AT100" i="1" s="1"/>
  <c r="F36" i="5"/>
  <c r="BC98" i="1"/>
  <c r="F33" i="2"/>
  <c r="AZ95" i="1"/>
  <c r="F35" i="3"/>
  <c r="BB96" i="1"/>
  <c r="F36" i="2"/>
  <c r="BC95" i="1"/>
  <c r="F37" i="4"/>
  <c r="BD97" i="1"/>
  <c r="F37" i="5"/>
  <c r="BD98" i="1"/>
  <c r="F33" i="6"/>
  <c r="AZ99" i="1"/>
  <c r="T120" i="6" l="1"/>
  <c r="R124" i="5"/>
  <c r="R123" i="5" s="1"/>
  <c r="R120" i="6"/>
  <c r="R129" i="2"/>
  <c r="R125" i="4"/>
  <c r="R124" i="4" s="1"/>
  <c r="P124" i="5"/>
  <c r="P123" i="5" s="1"/>
  <c r="AU98" i="1" s="1"/>
  <c r="P140" i="3"/>
  <c r="P139" i="3"/>
  <c r="AU96" i="1"/>
  <c r="R140" i="3"/>
  <c r="P130" i="2"/>
  <c r="P129" i="2"/>
  <c r="AU95" i="1"/>
  <c r="BK420" i="3"/>
  <c r="J420" i="3" s="1"/>
  <c r="J106" i="3" s="1"/>
  <c r="T130" i="2"/>
  <c r="T129" i="2"/>
  <c r="P125" i="4"/>
  <c r="P124" i="4"/>
  <c r="AU97" i="1" s="1"/>
  <c r="R420" i="3"/>
  <c r="T125" i="4"/>
  <c r="T124" i="4"/>
  <c r="T420" i="3"/>
  <c r="T139" i="3"/>
  <c r="BK130" i="2"/>
  <c r="J130" i="2"/>
  <c r="J97" i="2"/>
  <c r="BK140" i="3"/>
  <c r="BK139" i="3" s="1"/>
  <c r="J139" i="3" s="1"/>
  <c r="J30" i="3" s="1"/>
  <c r="AG96" i="1" s="1"/>
  <c r="J421" i="3"/>
  <c r="J107" i="3"/>
  <c r="BK150" i="4"/>
  <c r="J150" i="4"/>
  <c r="J102" i="4"/>
  <c r="BK124" i="5"/>
  <c r="BK123" i="5" s="1"/>
  <c r="J123" i="5" s="1"/>
  <c r="J30" i="5" s="1"/>
  <c r="AG98" i="1" s="1"/>
  <c r="BK192" i="2"/>
  <c r="J192" i="2"/>
  <c r="J100" i="2" s="1"/>
  <c r="BK125" i="4"/>
  <c r="BK124" i="4"/>
  <c r="J124" i="4"/>
  <c r="J96" i="4" s="1"/>
  <c r="BK120" i="6"/>
  <c r="J120" i="6"/>
  <c r="J96" i="6"/>
  <c r="BK120" i="7"/>
  <c r="J120" i="7"/>
  <c r="J97" i="7"/>
  <c r="BD94" i="1"/>
  <c r="W33" i="1" s="1"/>
  <c r="J34" i="5"/>
  <c r="AW98" i="1" s="1"/>
  <c r="AT98" i="1" s="1"/>
  <c r="J34" i="2"/>
  <c r="AW95" i="1"/>
  <c r="AT95" i="1" s="1"/>
  <c r="F34" i="2"/>
  <c r="BA95" i="1" s="1"/>
  <c r="J34" i="3"/>
  <c r="AW96" i="1"/>
  <c r="AT96" i="1" s="1"/>
  <c r="F34" i="7"/>
  <c r="BA100" i="1"/>
  <c r="AZ94" i="1"/>
  <c r="W29" i="1" s="1"/>
  <c r="BB94" i="1"/>
  <c r="W31" i="1"/>
  <c r="F34" i="6"/>
  <c r="BA99" i="1" s="1"/>
  <c r="F34" i="3"/>
  <c r="BA96" i="1" s="1"/>
  <c r="J34" i="4"/>
  <c r="AW97" i="1" s="1"/>
  <c r="AT97" i="1" s="1"/>
  <c r="F34" i="4"/>
  <c r="BA97" i="1"/>
  <c r="F34" i="5"/>
  <c r="BA98" i="1"/>
  <c r="BC94" i="1"/>
  <c r="W32" i="1"/>
  <c r="J34" i="6"/>
  <c r="AW99" i="1"/>
  <c r="AT99" i="1"/>
  <c r="AN98" i="1" l="1"/>
  <c r="R139" i="3"/>
  <c r="J39" i="3"/>
  <c r="J39" i="5"/>
  <c r="J96" i="3"/>
  <c r="J140" i="3"/>
  <c r="J97" i="3" s="1"/>
  <c r="BK129" i="2"/>
  <c r="J129" i="2" s="1"/>
  <c r="J96" i="2" s="1"/>
  <c r="J125" i="4"/>
  <c r="J97" i="4"/>
  <c r="J96" i="5"/>
  <c r="J124" i="5"/>
  <c r="J97" i="5" s="1"/>
  <c r="BK119" i="7"/>
  <c r="J119" i="7"/>
  <c r="J96" i="7"/>
  <c r="AN96" i="1"/>
  <c r="AU94" i="1"/>
  <c r="BA94" i="1"/>
  <c r="W30" i="1"/>
  <c r="AX94" i="1"/>
  <c r="J30" i="4"/>
  <c r="AG97" i="1"/>
  <c r="AN97" i="1"/>
  <c r="AY94" i="1"/>
  <c r="AV94" i="1"/>
  <c r="AK29" i="1"/>
  <c r="J30" i="6"/>
  <c r="AG99" i="1" s="1"/>
  <c r="AN99" i="1" s="1"/>
  <c r="J39" i="4" l="1"/>
  <c r="J39" i="6"/>
  <c r="J30" i="2"/>
  <c r="AG95" i="1"/>
  <c r="AN95" i="1"/>
  <c r="AW94" i="1"/>
  <c r="AK30" i="1" s="1"/>
  <c r="J30" i="7"/>
  <c r="AG100" i="1"/>
  <c r="AN100" i="1"/>
  <c r="J39" i="2" l="1"/>
  <c r="J39" i="7"/>
  <c r="AG94" i="1"/>
  <c r="AK26" i="1"/>
  <c r="AK35" i="1"/>
  <c r="AT94" i="1"/>
  <c r="AN94" i="1" l="1"/>
</calcChain>
</file>

<file path=xl/sharedStrings.xml><?xml version="1.0" encoding="utf-8"?>
<sst xmlns="http://schemas.openxmlformats.org/spreadsheetml/2006/main" count="9683" uniqueCount="1563">
  <si>
    <t>Export Komplet</t>
  </si>
  <si>
    <t/>
  </si>
  <si>
    <t>2.0</t>
  </si>
  <si>
    <t>False</t>
  </si>
  <si>
    <t>{755e5850-86b7-48c9-aff1-60f080c786c5}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</si>
  <si>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</si>
  <si>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</si>
  <si>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</si>
  <si>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</si>
  <si>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</si>
  <si>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</si>
  <si>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</si>
  <si>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19-100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</si>
  <si>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</si>
  <si>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</si>
  <si>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Fakultná nemocnica Trenčín, Prístavba výťahu k budove geriatrie</t>
  </si>
  <si>
    <t>JKSO:</t>
  </si>
  <si>
    <t>KS:</t>
  </si>
  <si>
    <t>Miesto:</t>
  </si>
  <si>
    <t>Legionárska 28, Trenčín</t>
  </si>
  <si>
    <t>Dátum:</t>
  </si>
  <si>
    <t>25. 11. 2019</t>
  </si>
  <si>
    <t>Objednávateľ:</t>
  </si>
  <si>
    <t>IČO:</t>
  </si>
  <si>
    <t>Fakultná nemocnica Trenčín</t>
  </si>
  <si>
    <t>IČ DPH:</t>
  </si>
  <si>
    <t>Zhotoviteľ:</t>
  </si>
  <si>
    <t>Vyplň údaj</t>
  </si>
  <si>
    <t>Projektant:</t>
  </si>
  <si>
    <t>PF7 s.r.o.</t>
  </si>
  <si>
    <t>True</t>
  </si>
  <si>
    <t>0,01</t>
  </si>
  <si>
    <t>Spracovateľ:</t>
  </si>
  <si>
    <t>Ing. Žarnovický</t>
  </si>
  <si>
    <t>Poznámka:</t>
  </si>
  <si>
    <t>K správnemu naceneniu výkazu výmer je potrebné naštudovanie PD a obhliadka stavby. Naceniť je potrebné jestvujúci výkaz výmer podľa pokynov tendrového zadávateľa, resp. zmluvy o dielo. _x000D_
_x000D_
Výkaz výmer výberom položiek, priloženými výpočtami má napomôcť a urýchliť dodávateľovi správne naceniť všetky práce podľa PD ku kompletnej realizácií stav. diela. _x000D_
_x000D_
Práce a dodávky obsiahnuté v projektovej dokumentácii a neobsiahnuté vo výkaze výmer je dodávateľ povinný položkovo rozšpecifikovať a naceniť pod čiaru, mimo ponukového rozpočtu pre objektívne rozhodovanie._x000D_
_x000D_
Zmeny, opravy VV a návrhy na možné zníženie stav. nákladov dodávateľ nacení rovnako pod čiaru a priloží k ponukovému rozpočtu. Výmeny materiálov je potrebné prekonzultovať s architektom a investorom. Pri materiáloch uvedených všeobecne dodávateľ špecifikuje konkrétny uvažovaný druh. _x000D_
_x000D_
Dodávateľ rozšpecifikuje pouzitie VRN-ov: napr. označenie staveniska, čistenie komunikacií, opatrenia pre stav. v zimnom období, poistenie, geodet. merania a dokumentáciu, skúšky, vzorky, dielenskú dokumentáciu, staveb. výťah, žeriav v súčinnosti a položkami pre zvislý presun hmôt vo všetkých výkazoch, vyčistenie všetkých dotknutých plôch od stavebného odpadu, aj ako príprava pre sadové úpravy.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</si>
  <si>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</si>
  <si>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</si>
  <si>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</si>
  <si>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</si>
  <si>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</si>
  <si>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</si>
  <si>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</si>
  <si>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</si>
  <si>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</si>
  <si>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</si>
  <si>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</si>
  <si>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</si>
  <si>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</si>
  <si>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</si>
  <si>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</si>
  <si>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</si>
  <si>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</si>
  <si>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</si>
  <si>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</si>
  <si>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</si>
  <si>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</si>
  <si>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</si>
  <si>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</si>
  <si>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</si>
  <si>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</si>
  <si>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</si>
  <si>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</si>
  <si>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</si>
  <si>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</si>
  <si>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</si>
  <si>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</si>
  <si>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</si>
  <si>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</si>
  <si>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</si>
  <si>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</si>
  <si>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</si>
  <si>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</si>
  <si>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</si>
  <si>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</si>
  <si>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</si>
  <si>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</si>
  <si>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</si>
  <si>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</si>
  <si>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</si>
  <si>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</si>
  <si>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</si>
  <si>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Búracie práce</t>
  </si>
  <si>
    <t>STA</t>
  </si>
  <si>
    <t>1</t>
  </si>
  <si>
    <t>{3e995fa4-500f-4a42-bd92-ba47ece5a2a2}</t>
  </si>
  <si>
    <t>02</t>
  </si>
  <si>
    <t>Navrhovaný stav</t>
  </si>
  <si>
    <t>{597a47b8-aead-4272-b2ce-5c152b422ade}</t>
  </si>
  <si>
    <t>03</t>
  </si>
  <si>
    <t>Zdravotechnika</t>
  </si>
  <si>
    <t>{a8cc2473-b6b9-45ce-a3c1-dd979230e841}</t>
  </si>
  <si>
    <t>04</t>
  </si>
  <si>
    <t>Vykurovanie</t>
  </si>
  <si>
    <t>{6461b764-a912-4e24-89e5-bb0702c0cc58}</t>
  </si>
  <si>
    <t>05</t>
  </si>
  <si>
    <t>Elektroinštalácia a bleskozvod</t>
  </si>
  <si>
    <t>{fa57cf30-5cce-4de6-8ffd-40451abf20ef}</t>
  </si>
  <si>
    <t>06</t>
  </si>
  <si>
    <t>Výťah</t>
  </si>
  <si>
    <t>{560b36ab-6249-49cd-8413-caf7996d7340}</t>
  </si>
  <si>
    <t>P_podl</t>
  </si>
  <si>
    <t>P03 - Úprava podlahy podesty</t>
  </si>
  <si>
    <t>m2</t>
  </si>
  <si>
    <t>45,4</t>
  </si>
  <si>
    <t>2</t>
  </si>
  <si>
    <t>KRYCÍ LIST ROZPOČTU</t>
  </si>
  <si>
    <t>Objekt:</t>
  </si>
  <si>
    <t>01 - Búracie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</si>
  <si>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</si>
  <si>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</si>
  <si>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</si>
  <si>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</si>
  <si>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</si>
  <si>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</si>
  <si>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</si>
  <si>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</si>
  <si>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>PSV - Práce a dodávky PSV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</si>
  <si>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</si>
  <si>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</si>
  <si>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</si>
  <si>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</si>
  <si>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</si>
  <si>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</si>
  <si>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776 - Podlahy povlakové</t>
  </si>
  <si>
    <t>VRN - Vedľajšie rozpočtové náklady</t>
  </si>
  <si>
    <t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</si>
  <si>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</si>
  <si>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</si>
  <si>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</si>
  <si>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</si>
  <si>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</si>
  <si>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</si>
  <si>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</si>
  <si>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</si>
  <si>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</si>
  <si>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</si>
  <si>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</si>
  <si>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</si>
  <si>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</si>
  <si>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</si>
  <si>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</si>
  <si>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</si>
  <si>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</si>
  <si>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113107131</t>
  </si>
  <si>
    <t>Odstránenie krytu v ploche do 200 m2 z betónu prostého, hr. vrstvy do 150 mm,  -0,22500t</t>
  </si>
  <si>
    <t>4</t>
  </si>
  <si>
    <t>581749398</t>
  </si>
  <si>
    <t>VV</t>
  </si>
  <si>
    <t>"V3 - 1.PP vybúranie asfaltovej plochy" 70</t>
  </si>
  <si>
    <t>113107142</t>
  </si>
  <si>
    <t>Odstránenie krytu asfaltového v ploche do 200 m2, hr. nad 50 do 100 mm,  -0,18100t</t>
  </si>
  <si>
    <t>-507431389</t>
  </si>
  <si>
    <t>"V3 - 1.PP vybúranie asfaltovej plochy" 88</t>
  </si>
  <si>
    <t>9</t>
  </si>
  <si>
    <t>Ostatné konštrukcie a práce-búranie</t>
  </si>
  <si>
    <t>3</t>
  </si>
  <si>
    <t>952902110</t>
  </si>
  <si>
    <t>Čistenie budov zametaním v miestnostiach</t>
  </si>
  <si>
    <t>-44324039</t>
  </si>
  <si>
    <t>961055111</t>
  </si>
  <si>
    <t>Búranie základov alebo vybúranie otvorov plochy nad 4 m2 v základoch železobetónových,  -2,40000t</t>
  </si>
  <si>
    <t>m3</t>
  </si>
  <si>
    <t>-301140528</t>
  </si>
  <si>
    <t>"V4 - pôvodné základy" 4,0*0,8*0,15</t>
  </si>
  <si>
    <t>5</t>
  </si>
  <si>
    <t>962032231</t>
  </si>
  <si>
    <t>Búranie muriva alebo vybúranie otvorov plochy nad 4 m2 nadzákladového z tehál pálených, vápenopieskových, cementových na maltu,  -1,90500t</t>
  </si>
  <si>
    <t>-1052912002</t>
  </si>
  <si>
    <t>"1.PP vybúranie muriva" (2,1*2,3-1,24*1,38)*0,75+0,28*0,28*1,7*2</t>
  </si>
  <si>
    <t>"1.NP vybúranie muriva" (2,1*2,3-1,24*2,09)*0,52+((1,81+2,54+1,81)*2,78-(1,02*2,06+1,32*1,68))*0,28</t>
  </si>
  <si>
    <t>"V2 - 1.NP vybúranie muriva" ((1,81+2,54+1,81)*2,78-(1,02*2,06+1,32*1,68))*0,28</t>
  </si>
  <si>
    <t>"2.NP vybúranie muriva" (2,1*2,3-1,87*1,3)*0,52</t>
  </si>
  <si>
    <t>"3.NP vybúranie muriva" (2,1*2,3-2,06*1,41)*0,43</t>
  </si>
  <si>
    <t>Súčet</t>
  </si>
  <si>
    <t>6</t>
  </si>
  <si>
    <t>963051113</t>
  </si>
  <si>
    <t>Búranie železobetónových stropov doskových hr.nad 80 mm,  -2,40000t</t>
  </si>
  <si>
    <t>-1201847104</t>
  </si>
  <si>
    <t>"V2 - 1.NP vybúranie podlahy" 4,6*0,22</t>
  </si>
  <si>
    <t>"V2 - 1.NP vybúranie stropu" 4,6*0,3</t>
  </si>
  <si>
    <t>"S - strecha búranie časti strechy" 4,5*0,83</t>
  </si>
  <si>
    <t>7</t>
  </si>
  <si>
    <t>963051213</t>
  </si>
  <si>
    <t>Búranie železobetónových schodísk, vrátane cementového poteru,  -2,40000t</t>
  </si>
  <si>
    <t>276328192</t>
  </si>
  <si>
    <t>"V1 - 1.PP vybúranie vonkajšieho schodiska" 7,68*0,20</t>
  </si>
  <si>
    <t>8</t>
  </si>
  <si>
    <t>964053111</t>
  </si>
  <si>
    <t>Búranie samostatných trámov, prievlakov alebo pásov zo železobetónu do 0,36 m2,  -2,40000t</t>
  </si>
  <si>
    <t>214327870</t>
  </si>
  <si>
    <t>"B - 1.NP vybúranie prekladu" 0,52*0,25*2,1</t>
  </si>
  <si>
    <t>968071112</t>
  </si>
  <si>
    <t>Vyvesenie okenného krídla alebo krídel dverí do suti</t>
  </si>
  <si>
    <t>ks</t>
  </si>
  <si>
    <t>-930841182</t>
  </si>
  <si>
    <t>"O - 1.PP" 1</t>
  </si>
  <si>
    <t>"O1 - 1.NP" 2</t>
  </si>
  <si>
    <t>"D - 1.NP" 1</t>
  </si>
  <si>
    <t>"D1 - 1.NP" 1</t>
  </si>
  <si>
    <t>"O2 - 2.NP" 4</t>
  </si>
  <si>
    <t>"O3 - 3.NP" 3</t>
  </si>
  <si>
    <t>10</t>
  </si>
  <si>
    <t>968072244</t>
  </si>
  <si>
    <t>Vybúranie rámov okien alebo dverí jednod. plochy  -0,06500t</t>
  </si>
  <si>
    <t>-1389855726</t>
  </si>
  <si>
    <t>"O - 1.PP" (1,24*1,38)*1</t>
  </si>
  <si>
    <t>"O1 - 1.NP" (1,32*1,68)*1</t>
  </si>
  <si>
    <t>"D - 1.NP" (1,02*2,06)*1</t>
  </si>
  <si>
    <t>"D1 - 1.NP" (1,24*2,09)*1</t>
  </si>
  <si>
    <t>"O2 - 2.NP" (1,87*2,35)*1</t>
  </si>
  <si>
    <t>"O3 - 3.NP" (2,06*1,41)*1</t>
  </si>
  <si>
    <t>11</t>
  </si>
  <si>
    <t>971033541</t>
  </si>
  <si>
    <t>Vybúranie otvorov v murive tehl. plochy do 1 m2 hr. do 300 mm,  -1,87500t</t>
  </si>
  <si>
    <t>20729030</t>
  </si>
  <si>
    <t>"nika pre el. rozv." 0,7*0,9*0,2</t>
  </si>
  <si>
    <t>12</t>
  </si>
  <si>
    <t>971055046</t>
  </si>
  <si>
    <t>Rezanie konštrukcií zo železobetónu hr. panelu nad 500 mm pílou -0,06000t</t>
  </si>
  <si>
    <t>m</t>
  </si>
  <si>
    <t>-685204430</t>
  </si>
  <si>
    <t>"V4 - pôvodné základy" 4,0</t>
  </si>
  <si>
    <t>13</t>
  </si>
  <si>
    <t>978015391</t>
  </si>
  <si>
    <t>Otlčenie omietok vonkajších priečelí zložitejších, s vyškriabaním škár, očistením muriva, v rozsahu do 100 %,  -0,05900t</t>
  </si>
  <si>
    <t>251451361</t>
  </si>
  <si>
    <t>"V3 - čelný pohľad" 54,9-(1,24*1,38+1,24*2,09+1,87*2,35+2,06*1,41)</t>
  </si>
  <si>
    <t>14</t>
  </si>
  <si>
    <t>979011111</t>
  </si>
  <si>
    <t>Zvislá doprava sutiny a vybúraných hmôt za prvé podlažie nad alebo pod základným podlažím</t>
  </si>
  <si>
    <t>t</t>
  </si>
  <si>
    <t>-448062661</t>
  </si>
  <si>
    <t>15</t>
  </si>
  <si>
    <t>979011121</t>
  </si>
  <si>
    <t>Zvislá doprava sutiny a vybúraných hmôt za každé ďalšie podlažie</t>
  </si>
  <si>
    <t>799706584</t>
  </si>
  <si>
    <t>P</t>
  </si>
  <si>
    <t>Poznámka k položke:_x000D_
Uvažované so zvislou dopravou sutiny 1 podlaží</t>
  </si>
  <si>
    <t>16</t>
  </si>
  <si>
    <t>979081111</t>
  </si>
  <si>
    <t>Odvoz sutiny a vybúraných hmôt na skládku do 1 km</t>
  </si>
  <si>
    <t>-56112846</t>
  </si>
  <si>
    <t>17</t>
  </si>
  <si>
    <t>979081121</t>
  </si>
  <si>
    <t>Odvoz sutiny a vybúraných hmôt na skládku za každý ďalší 1 km</t>
  </si>
  <si>
    <t>-1127003445</t>
  </si>
  <si>
    <t>Poznámka k položke:_x000D_
Uvažované s odvozom do vzdialenosti 10 km</t>
  </si>
  <si>
    <t>83,066*10 'Přepočítané koeficientom množstva</t>
  </si>
  <si>
    <t>18</t>
  </si>
  <si>
    <t>979082111</t>
  </si>
  <si>
    <t>Vnútrostavenisková doprava sutiny a vybúraných hmôt do 10 m</t>
  </si>
  <si>
    <t>-717674077</t>
  </si>
  <si>
    <t>19</t>
  </si>
  <si>
    <t>979082121</t>
  </si>
  <si>
    <t>Vnútrostavenisková doprava sutiny a vybúraných hmôt za každých ďalších 5 m</t>
  </si>
  <si>
    <t>1583574178</t>
  </si>
  <si>
    <t>Poznámka k položke:_x000D_
Uvažované s vnútrostaveniskovým presunom sutiny do vzdialenosti 25 m</t>
  </si>
  <si>
    <t>83,066*5 'Přepočítané koeficientom množstva</t>
  </si>
  <si>
    <t>979089012</t>
  </si>
  <si>
    <t>Poplatok za skladovanie - betón, tehly, dlaždice (17 01 ), ostatné</t>
  </si>
  <si>
    <t>-1201107988</t>
  </si>
  <si>
    <t>21</t>
  </si>
  <si>
    <t>979089714</t>
  </si>
  <si>
    <t>Prenájom kontajneru 10 m3</t>
  </si>
  <si>
    <t>-1263022075</t>
  </si>
  <si>
    <t>PSV</t>
  </si>
  <si>
    <t>Práce a dodávky PSV</t>
  </si>
  <si>
    <t>712</t>
  </si>
  <si>
    <t>Izolácie striech, povlakové krytiny</t>
  </si>
  <si>
    <t>22</t>
  </si>
  <si>
    <t>712300832</t>
  </si>
  <si>
    <t>Odstránenie povlakovej krytiny na strechách plochých 10° dvojvrstvovej,  -0,01000t</t>
  </si>
  <si>
    <t>1031981582</t>
  </si>
  <si>
    <t>713</t>
  </si>
  <si>
    <t>Izolácie tepelné</t>
  </si>
  <si>
    <t>23</t>
  </si>
  <si>
    <t>713000047</t>
  </si>
  <si>
    <t>Odstránenie nadstresnej tepelnej izolácie striech plochých uchytené pribitím, kotvením z polystyrénu hr. nad 10 cm -0,0079t</t>
  </si>
  <si>
    <t>-1901075</t>
  </si>
  <si>
    <t>"V2 - 1.NP vybúranie strechy" 5,6</t>
  </si>
  <si>
    <t>762</t>
  </si>
  <si>
    <t>Konštrukcie tesárske</t>
  </si>
  <si>
    <t>24</t>
  </si>
  <si>
    <t>762123110a</t>
  </si>
  <si>
    <t>Drevená konštrukcia pre dočasnú stenu, hranolov, hranolkov s prierezovou plochou 100cm2</t>
  </si>
  <si>
    <t>1325628550</t>
  </si>
  <si>
    <t>"dočasná stena pri búraní"</t>
  </si>
  <si>
    <t>"1.PP" (1+5,5+1)*2,63</t>
  </si>
  <si>
    <t>"1.NP" (1,1+4,88+1,1)*3,98</t>
  </si>
  <si>
    <t>"2.NP" (1,1+4,88+1,1)*4,06</t>
  </si>
  <si>
    <t>"3.NP" (1,1+4,7+1,1)*3,03</t>
  </si>
  <si>
    <t>25</t>
  </si>
  <si>
    <t>762131124a</t>
  </si>
  <si>
    <t>Montáž dočasnej steny z OSB dosiek na zraz</t>
  </si>
  <si>
    <t>-2104880971</t>
  </si>
  <si>
    <t>26</t>
  </si>
  <si>
    <t>M</t>
  </si>
  <si>
    <t>6072624000</t>
  </si>
  <si>
    <t>Doska OSB 3 Superfinish ECO nebrúsené hr. 12 mm, 2500x1250 mm</t>
  </si>
  <si>
    <t>32</t>
  </si>
  <si>
    <t>-670212633</t>
  </si>
  <si>
    <t>97,555*1,1 'Přepočítané koeficientom množstva</t>
  </si>
  <si>
    <t>27</t>
  </si>
  <si>
    <t>998762203</t>
  </si>
  <si>
    <t>Presun hmôt pre konštrukcie tesárske v objektoch výšky od 12 do 24 m</t>
  </si>
  <si>
    <t>%</t>
  </si>
  <si>
    <t>1075016413</t>
  </si>
  <si>
    <t>764</t>
  </si>
  <si>
    <t>Konštrukcie klampiarske</t>
  </si>
  <si>
    <t>28</t>
  </si>
  <si>
    <t>764317800</t>
  </si>
  <si>
    <t>Demontáž krytiny hladkej strešnej železobetónových dosiek, vrátane podkladných vrstiev  -0,00742t</t>
  </si>
  <si>
    <t>-1560533929</t>
  </si>
  <si>
    <t>29</t>
  </si>
  <si>
    <t>764351820</t>
  </si>
  <si>
    <t>Demontáž žľabov pododkvap. štvorhranných rovných, oblúkových, do 30° rš 400 mm,  -0,00390t</t>
  </si>
  <si>
    <t>-1714924355</t>
  </si>
  <si>
    <t>"S - strecha búranie časti strechy" 4,5</t>
  </si>
  <si>
    <t>766</t>
  </si>
  <si>
    <t>Konštrukcie stolárske</t>
  </si>
  <si>
    <t>30</t>
  </si>
  <si>
    <t>766411811</t>
  </si>
  <si>
    <t>Demontáž obloženia stien panelmi, sololit,  -0,02465t</t>
  </si>
  <si>
    <t>-273568328</t>
  </si>
  <si>
    <t>"1.PP búranie sololitového obkladu stien" (2,6+2,5)*2</t>
  </si>
  <si>
    <t>"1.NP búranie sololitového obkladu stien" (2,1+2,5)*2</t>
  </si>
  <si>
    <t>"2.NP búranie sololitového obkladu stien" (1,8+1,8)*2</t>
  </si>
  <si>
    <t>767</t>
  </si>
  <si>
    <t>Konštrukcie doplnkové kovové</t>
  </si>
  <si>
    <t>31</t>
  </si>
  <si>
    <t>767996.V1a</t>
  </si>
  <si>
    <t>Demontáž oceľových zabradlií a madiel schodísk, v plnom rozsahu,  -0,120t</t>
  </si>
  <si>
    <t>988025084</t>
  </si>
  <si>
    <t>"V1 - 1.PP vybúranie vonkajšieho schodiska" 1,54+2,07+2,07+2,95</t>
  </si>
  <si>
    <t>776</t>
  </si>
  <si>
    <t>Podlahy povlakové</t>
  </si>
  <si>
    <t>776511820</t>
  </si>
  <si>
    <t>Odstránenie povlakových podláh z nášľapnej plochy lepených s podložkou,  -0,00100t</t>
  </si>
  <si>
    <t>116676269</t>
  </si>
  <si>
    <t>"P - 1.PP pôvodné PVC" 11,3</t>
  </si>
  <si>
    <t>"P - 1.NP pôvodné PVC" 11,8</t>
  </si>
  <si>
    <t>"P - 2.NP pôvodné PVC" 11,3</t>
  </si>
  <si>
    <t>"P - 3.NP pôvodné PVC" 11,0</t>
  </si>
  <si>
    <t>Medzisúčet</t>
  </si>
  <si>
    <t>33</t>
  </si>
  <si>
    <t>776992210</t>
  </si>
  <si>
    <t>Príprava podkladu prebrúsením betónu ručným elektrickým náradím</t>
  </si>
  <si>
    <t>-1774779252</t>
  </si>
  <si>
    <t>VRN</t>
  </si>
  <si>
    <t>Vedľajšie rozpočtové náklady</t>
  </si>
  <si>
    <t>34</t>
  </si>
  <si>
    <t>000100041</t>
  </si>
  <si>
    <t>Zmluvné požiadavky - finančná rezerva bez rozlíšenia 15%</t>
  </si>
  <si>
    <t>eur</t>
  </si>
  <si>
    <t>1024</t>
  </si>
  <si>
    <t>934697358</t>
  </si>
  <si>
    <t>VP</t>
  </si>
  <si>
    <t xml:space="preserve">  Práce naviac</t>
  </si>
  <si>
    <t>PN</t>
  </si>
  <si>
    <t>BO_bosaz</t>
  </si>
  <si>
    <t>S1 fasáda bosáž</t>
  </si>
  <si>
    <t>31,626</t>
  </si>
  <si>
    <t>P1_podl</t>
  </si>
  <si>
    <t>P03 - Úprava podlahy</t>
  </si>
  <si>
    <t>31,804</t>
  </si>
  <si>
    <t>P2_podl</t>
  </si>
  <si>
    <t>Podlaha P3</t>
  </si>
  <si>
    <t>45,05</t>
  </si>
  <si>
    <t>P3_podl</t>
  </si>
  <si>
    <t>5,79</t>
  </si>
  <si>
    <t>P4_podl</t>
  </si>
  <si>
    <t>Podlaha P4</t>
  </si>
  <si>
    <t>8,13</t>
  </si>
  <si>
    <t>P5_podl</t>
  </si>
  <si>
    <t>Podlaha P5</t>
  </si>
  <si>
    <t>64,73</t>
  </si>
  <si>
    <t>R1_stena</t>
  </si>
  <si>
    <t>Podokenná rimsa</t>
  </si>
  <si>
    <t>1,8</t>
  </si>
  <si>
    <t>02 - Navrhovaný stav</t>
  </si>
  <si>
    <t>R2_stena</t>
  </si>
  <si>
    <t>Korunná rímsa</t>
  </si>
  <si>
    <t>S_podhlad</t>
  </si>
  <si>
    <t>Podhlad markízy omietka + sieťka</t>
  </si>
  <si>
    <t>7,622</t>
  </si>
  <si>
    <t>S1_ostenie</t>
  </si>
  <si>
    <t>F03 ostenie MW hr. 30 mm</t>
  </si>
  <si>
    <t>1,39</t>
  </si>
  <si>
    <t>S1_stena</t>
  </si>
  <si>
    <t>F01 KZS MW hr. 100 mm</t>
  </si>
  <si>
    <t>149,606</t>
  </si>
  <si>
    <t>S2_ostenie</t>
  </si>
  <si>
    <t>F04 ostenie XPS hr. 30 mm</t>
  </si>
  <si>
    <t>0,5</t>
  </si>
  <si>
    <t>S2_stena</t>
  </si>
  <si>
    <t>F02 KZS XPS hr. 100 mm</t>
  </si>
  <si>
    <t>11,25</t>
  </si>
  <si>
    <t>Sx_stena</t>
  </si>
  <si>
    <t>Fasádny náter fasáda</t>
  </si>
  <si>
    <t>18,563</t>
  </si>
  <si>
    <t>V_osten_obkl</t>
  </si>
  <si>
    <t>Vysprávky ostení v rámci sokla</t>
  </si>
  <si>
    <t>26,53</t>
  </si>
  <si>
    <t>V_stena</t>
  </si>
  <si>
    <t>Vysprávky stien nad soklom</t>
  </si>
  <si>
    <t>71,904</t>
  </si>
  <si>
    <t>V_strop</t>
  </si>
  <si>
    <t>Vysprávky stropov</t>
  </si>
  <si>
    <t>44,721</t>
  </si>
  <si>
    <t>vnut_omiet_stien</t>
  </si>
  <si>
    <t>Vnútorná omietka stien vápenná</t>
  </si>
  <si>
    <t>32,63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</si>
  <si>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</si>
  <si>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</si>
  <si>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</si>
  <si>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</si>
  <si>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</si>
  <si>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99 - Presun hmôt HSV</t>
  </si>
  <si>
    <t xml:space="preserve">    711 - Izolácie proti vode a vlhkosti</t>
  </si>
  <si>
    <t xml:space="preserve">    712 -  Izolácie striech</t>
  </si>
  <si>
    <t xml:space="preserve">    769 - Montáže vzduchotechnických zariadení</t>
  </si>
  <si>
    <t xml:space="preserve">    777 - Podlahy syntetické</t>
  </si>
  <si>
    <t xml:space="preserve">    781 - Obklady</t>
  </si>
  <si>
    <t xml:space="preserve">    784 - Dokončovacie práce - maľby</t>
  </si>
  <si>
    <t>131201101</t>
  </si>
  <si>
    <t>Výkop nezapaženej jamy v hornine 3, do 100 m3</t>
  </si>
  <si>
    <t>817919263</t>
  </si>
  <si>
    <t>"figura 1, S.H. -2,42" 88*0,2</t>
  </si>
  <si>
    <t>"figura 2, S.H. -3,47" 17,9*1,25</t>
  </si>
  <si>
    <t>"základy šachty, S.H. -4,92" 12,2*1,25</t>
  </si>
  <si>
    <t>131201109</t>
  </si>
  <si>
    <t>Hĺbenie nezapažených jám a zárezov. Príplatok za lepivosť horniny 3</t>
  </si>
  <si>
    <t>-1607342818</t>
  </si>
  <si>
    <t>55,225*0,3 'Přepočítané koeficientom množstva</t>
  </si>
  <si>
    <t>131211101</t>
  </si>
  <si>
    <t>Hĺbenie jám v  hornine tr.3 súdržných - ručným náradím</t>
  </si>
  <si>
    <t>606652041</t>
  </si>
  <si>
    <t>"výkopy v okolí pôvodných základov, S.H. -4,92" 8*1,25</t>
  </si>
  <si>
    <t>131211119</t>
  </si>
  <si>
    <t>Príplatok za lepivosť pri hĺbení jám ručným náradím v hornine tr. 3</t>
  </si>
  <si>
    <t>-855652971</t>
  </si>
  <si>
    <t>10*0,3 'Přepočítané koeficientom množstva</t>
  </si>
  <si>
    <t>162201101</t>
  </si>
  <si>
    <t>Vodorovné premiestnenie výkopku z horniny 1-4 do 20m</t>
  </si>
  <si>
    <t>754384251</t>
  </si>
  <si>
    <t>"výkopy" 55,225+10</t>
  </si>
  <si>
    <t>162501102</t>
  </si>
  <si>
    <t>Vodorovné premiestnenie výkopku po spevnenej ceste z horniny tr.1-4, do 100 m3 na vzdialenosť do 3000 m</t>
  </si>
  <si>
    <t>-1760844843</t>
  </si>
  <si>
    <t>162501105</t>
  </si>
  <si>
    <t>Vodorovné premiestnenie výkopku po spevnenej ceste z horniny tr.1-4, do 100 m3, príplatok k cene za každých ďalšich a začatých 1000 m</t>
  </si>
  <si>
    <t>1540280065</t>
  </si>
  <si>
    <t>65,225*7 'Přepočítané koeficientom množstva</t>
  </si>
  <si>
    <t>167101101</t>
  </si>
  <si>
    <t>Nakladanie neuľahnutého výkopku z hornín tr.1-4 do 100 m3</t>
  </si>
  <si>
    <t>998433217</t>
  </si>
  <si>
    <t>171201201</t>
  </si>
  <si>
    <t>Uloženie sypaniny na skládky do 100 m3</t>
  </si>
  <si>
    <t>-566867919</t>
  </si>
  <si>
    <t>171209002</t>
  </si>
  <si>
    <t>Poplatok za skladovanie - zemina a kamenivo (17 05) ostatné</t>
  </si>
  <si>
    <t>-431024570</t>
  </si>
  <si>
    <t>"objemová hmotnosť stredne vlhkej zeminy - 1800 kg/m3" 65,225*1,8</t>
  </si>
  <si>
    <t>Zakladanie</t>
  </si>
  <si>
    <t>215901101</t>
  </si>
  <si>
    <t>Zhutnenie podložia z rastlej horniny 1 až 4 pod násypy, z hornina súdržných do 92 % PS a nesúdržných</t>
  </si>
  <si>
    <t>-1300890536</t>
  </si>
  <si>
    <t>P5_podl+P4_podl</t>
  </si>
  <si>
    <t>273313611</t>
  </si>
  <si>
    <t>Betón základových dosiek, prostý tr. C 16/20</t>
  </si>
  <si>
    <t>-39455631</t>
  </si>
  <si>
    <t>"betónovanie do výkopov +3,5%"</t>
  </si>
  <si>
    <t>"podkladný betón, S.H. -4,92" 4,09*3,97*0,1*1,035</t>
  </si>
  <si>
    <t>273321411</t>
  </si>
  <si>
    <t>Betón základových dosiek, železový (bez výstuže), tr. C 25/30</t>
  </si>
  <si>
    <t>1949642314</t>
  </si>
  <si>
    <t>"ZD01 základová doska, S.H. -4,82" 3,9*3,67*0,25</t>
  </si>
  <si>
    <t>273351215</t>
  </si>
  <si>
    <t>Debnenie stien základových dosiek, zhotovenie-dielce</t>
  </si>
  <si>
    <t>1252484197</t>
  </si>
  <si>
    <t>"ZD01 základová doska obvod, S.H. -4,82" (3,9+3,67)*2*0,3</t>
  </si>
  <si>
    <t>273361821</t>
  </si>
  <si>
    <t>Výstuž základových dosiek z ocele 10505</t>
  </si>
  <si>
    <t>-2087413882</t>
  </si>
  <si>
    <t>"výkaz výstuže, základovej dosky" 448,6*0,001</t>
  </si>
  <si>
    <t>274271300</t>
  </si>
  <si>
    <t>Murivo základových pásov (m3) 50x15x25 s betónovou výplňou C 16/20 hr. 150 mm</t>
  </si>
  <si>
    <t>1853253820</t>
  </si>
  <si>
    <t>"obmúrovka z tvárnic DT15" (4,07*2+3,97)*2,75*0,15</t>
  </si>
  <si>
    <t>274271302</t>
  </si>
  <si>
    <t>Murivo základových pásov (m3) 50x25x25 s betónovou výplňou C 16/20 hr. 250 mm</t>
  </si>
  <si>
    <t>1758623925</t>
  </si>
  <si>
    <t>"základové steny z tvárnic DT25" ((3,9+3,67)*2*2,5-(2,1*1))*0,25</t>
  </si>
  <si>
    <t>275351215</t>
  </si>
  <si>
    <t>Debnenie stien základových pätiek, zhotovenie-dielce</t>
  </si>
  <si>
    <t>1544720740</t>
  </si>
  <si>
    <t>"podbetonovanie pôvodných základov" 5,7*1,3</t>
  </si>
  <si>
    <t>275351216</t>
  </si>
  <si>
    <t>Debnenie stien základovýcb pätiek, odstránenie-dielce</t>
  </si>
  <si>
    <t>-182171034</t>
  </si>
  <si>
    <t>279311114</t>
  </si>
  <si>
    <t>Postupné podbet. pôvodných základov bez výkopu, zapaž. a debnenia prostým betónom tr. C 16/20</t>
  </si>
  <si>
    <t>1678527246</t>
  </si>
  <si>
    <t>"podbetonovanie pôvodných základov" 5,7*1,25*0,4</t>
  </si>
  <si>
    <t>Zvislé a kompletné konštrukcie</t>
  </si>
  <si>
    <t>310239211</t>
  </si>
  <si>
    <t>Zamurovanie otvoru s plochou nad 1 do 4 m2 v murive nadzákladného tehlami na maltu vápennocementovú</t>
  </si>
  <si>
    <t>1262385812</t>
  </si>
  <si>
    <t>"zamurovanie otvoru 2.NP" 2,1*0,8*0,52</t>
  </si>
  <si>
    <t>311271302</t>
  </si>
  <si>
    <t>Murivo nosné (m3) 50x25x25 s betónovou výplňou hr. 250 mm</t>
  </si>
  <si>
    <t>-976002364</t>
  </si>
  <si>
    <t>"obvodové nosné murivo šachty" (3,9+3,67)*2*15*0,25</t>
  </si>
  <si>
    <t>"odpočet otvorov" -(2,1*2,28*5+0,7*0,4)*0,25</t>
  </si>
  <si>
    <t>"odpočet prievlakov" -(1,53)</t>
  </si>
  <si>
    <t>341361821</t>
  </si>
  <si>
    <t>Výstuž stien a priečok 10505</t>
  </si>
  <si>
    <t>-1601415991</t>
  </si>
  <si>
    <t>"výkaz výstuže, stien z DT" 2521,6*0,001</t>
  </si>
  <si>
    <t>317162138</t>
  </si>
  <si>
    <t>Keramický preklad POROTHERM 23,8, šírky 70 mm, výšky 238 mm, dĺžky 2750 mm</t>
  </si>
  <si>
    <t>380436041</t>
  </si>
  <si>
    <t>"1.PP - PR1 preklad keramický" 8</t>
  </si>
  <si>
    <t>"1.NP - PR1 preklad keramický" 6</t>
  </si>
  <si>
    <t>"2.NP - PR1 preklad keramický" 6</t>
  </si>
  <si>
    <t>"3.NP - PR1 preklad keramický" 5</t>
  </si>
  <si>
    <t>317162102</t>
  </si>
  <si>
    <t>Keramický predpätý preklad POROTHERM KPP, šírky 120 mm, výšky 65 mm, dĺžky 1250 mm</t>
  </si>
  <si>
    <t>1123991062</t>
  </si>
  <si>
    <t>"preklad nad elektro skrinu" 1</t>
  </si>
  <si>
    <t>Vodorovné konštrukcie</t>
  </si>
  <si>
    <t>411321414</t>
  </si>
  <si>
    <t>Betón stropov doskových a trámových, prievlakov, vencov železový tr. C 25/30</t>
  </si>
  <si>
    <t>-1286683907</t>
  </si>
  <si>
    <t>"doska D001" 3,67*1,6*0,15</t>
  </si>
  <si>
    <t>"doska D301" 3,67*3,9*0,2</t>
  </si>
  <si>
    <t>"prievlak P001" 2,5*0,35*0,25</t>
  </si>
  <si>
    <t>"prievlak P002" 3,67*0,85*0,25</t>
  </si>
  <si>
    <t>"prievlak P101" 2,5*0,38*0,25</t>
  </si>
  <si>
    <t>"prievlak P201" 2,5*0,43*0,25</t>
  </si>
  <si>
    <t>"prievlak P301" 0,25*0,38*0,25</t>
  </si>
  <si>
    <t>"vence V301" 14,2*0,17*0,25</t>
  </si>
  <si>
    <t>411351101</t>
  </si>
  <si>
    <t>Debnenie stropov doskových zhotovenie-dielce</t>
  </si>
  <si>
    <t>-589565231</t>
  </si>
  <si>
    <t>"doska D001" 3,67*1,6+(3,67+1,6)*2*0,15</t>
  </si>
  <si>
    <t>"doska D301" 3,67*3,9+(3,67+3,9)*2*0,2</t>
  </si>
  <si>
    <t>"prievlak P001" 2,5*(0,35*2+0,25)</t>
  </si>
  <si>
    <t>"prievlak P002" 3,67*(0,85*2+0,25)</t>
  </si>
  <si>
    <t>"prievlak P101" 2,5*(0,38*2+0,25)</t>
  </si>
  <si>
    <t>"prievlak P201" 2,5*(0,43*2+0,25)</t>
  </si>
  <si>
    <t>"prievlak P301" 0,25*(0,38*2+0,25)</t>
  </si>
  <si>
    <t>"vence V301" 14,2*(0,17*2+0,25)</t>
  </si>
  <si>
    <t>411351102</t>
  </si>
  <si>
    <t>Debnenie stropov doskových odstránenie-dielce</t>
  </si>
  <si>
    <t>-1189124481</t>
  </si>
  <si>
    <t>411354171</t>
  </si>
  <si>
    <t>Podporná konštrukcia stropov výšky do 4 m pre zaťaženie do 5 kPa zhotovenie</t>
  </si>
  <si>
    <t>-788157232</t>
  </si>
  <si>
    <t>"doska D001" 3,67*1,6</t>
  </si>
  <si>
    <t>"doska D301" 3,67*3,9</t>
  </si>
  <si>
    <t>411354172</t>
  </si>
  <si>
    <t>Podporná konštrukcia stropov výšky do 4 m pre zaťaženie do 5 kPa odstránenie</t>
  </si>
  <si>
    <t>1329391691</t>
  </si>
  <si>
    <t>411354181</t>
  </si>
  <si>
    <t>Príplatok pre výšku nad 4 do 18 m podpornej konštrukcii stropov pre zaťaženie do 5 kPa zhotovenie</t>
  </si>
  <si>
    <t>-233249263</t>
  </si>
  <si>
    <t>411354182</t>
  </si>
  <si>
    <t>Príplatok pre výšku nad 4 do 18 m podpornej konštrukcii stropov pre zaťaženie do 5 kPa odstránenie</t>
  </si>
  <si>
    <t>-215252543</t>
  </si>
  <si>
    <t>411361821</t>
  </si>
  <si>
    <t>Výstuž stropov doskových, trámových, vložkových,konzolových alebo balkónových, 10505</t>
  </si>
  <si>
    <t>1373741465</t>
  </si>
  <si>
    <t>"výkaz prvkov výťahovej šachty (prievlaky, vence, doska D001)" 328,3*0,001</t>
  </si>
  <si>
    <t>"výkaz prvkov výťahovej šachty (doska D301)" 458,2*0,001</t>
  </si>
  <si>
    <t>Komunikácie</t>
  </si>
  <si>
    <t>564750111</t>
  </si>
  <si>
    <t>Podklad alebo kryt z kameniva hrubého drveného veľ. 8-16 mm s rozprestretím a zhutnením hr. 150 mm</t>
  </si>
  <si>
    <t>744580642</t>
  </si>
  <si>
    <t>35</t>
  </si>
  <si>
    <t>564760111</t>
  </si>
  <si>
    <t>Podklad alebo kryt z kameniva hrubého drveného veľ. 8-16 mm s rozprestretím a zhutnením hr. 200 mm</t>
  </si>
  <si>
    <t>-15665164</t>
  </si>
  <si>
    <t>36</t>
  </si>
  <si>
    <t>567124115</t>
  </si>
  <si>
    <t>Podklad z podkladového betónu PB I tr. C 25/30 hr. 150 mm</t>
  </si>
  <si>
    <t>-346973194</t>
  </si>
  <si>
    <t>37</t>
  </si>
  <si>
    <t>631362442</t>
  </si>
  <si>
    <t>Výstuž podkladového betónu zo sietí KARI, priemer drôtu 8/8 mm, veľkosť oka 150x150 mm</t>
  </si>
  <si>
    <t>43556959</t>
  </si>
  <si>
    <t>38</t>
  </si>
  <si>
    <t>573211108</t>
  </si>
  <si>
    <t>Postrek asfaltový spojovací bez posypu kamenivom z asfaltu cestného v množstve 0,50 kg/m2</t>
  </si>
  <si>
    <t>-972265965</t>
  </si>
  <si>
    <t>39</t>
  </si>
  <si>
    <t>578142112</t>
  </si>
  <si>
    <t>Liaty asfalt z kameniva ťaženého alebo drveného strednozrnný fr. 4-6 mm, hr. 50 mm</t>
  </si>
  <si>
    <t>-1046746483</t>
  </si>
  <si>
    <t>"podlaha P5" 64,73</t>
  </si>
  <si>
    <t>Úpravy povrchov, podlahy, osadenie</t>
  </si>
  <si>
    <t>40</t>
  </si>
  <si>
    <t>610991111</t>
  </si>
  <si>
    <t>Zakrývanie výplní vnútorných okenných otvorov, predmetov a konštrukcií</t>
  </si>
  <si>
    <t>1335396031</t>
  </si>
  <si>
    <t>"okná a dvere fasády" 1,26*1,36*2+2,1*2,28+1,87*2,35*2+1,87*2,35*2+2,06*1,41*2</t>
  </si>
  <si>
    <t>41</t>
  </si>
  <si>
    <t>611421321</t>
  </si>
  <si>
    <t>Oprava vnútorných vápenných omietok stropov železobetónových rovných tvárnicových a klenieb, opravovaná plocha nad 10 do 30 % hladkých</t>
  </si>
  <si>
    <t>585532029</t>
  </si>
  <si>
    <t>42</t>
  </si>
  <si>
    <t>612421321</t>
  </si>
  <si>
    <t>Oprava vnútorných vápenných omietok stien, v množstve opravenej plochy nad 10 do 30 % hladkých</t>
  </si>
  <si>
    <t>-1542210863</t>
  </si>
  <si>
    <t>V_stena+V_osten_obkl</t>
  </si>
  <si>
    <t>43</t>
  </si>
  <si>
    <t>612465114</t>
  </si>
  <si>
    <t>Príprava vnútorného podkladu stien, regulátor nasiakavosti</t>
  </si>
  <si>
    <t>-1013155364</t>
  </si>
  <si>
    <t>44</t>
  </si>
  <si>
    <t>612465136</t>
  </si>
  <si>
    <t>Vnútorná omietka stien, vápennocementová, strojné miešanie, ručné nanášanie, hr. 10 mm</t>
  </si>
  <si>
    <t>407791839</t>
  </si>
  <si>
    <t>"ostenie obklad" V_osten_obkl</t>
  </si>
  <si>
    <t>"zamurované otvory a nové preklady"</t>
  </si>
  <si>
    <t>"1.PP" 0,3*3</t>
  </si>
  <si>
    <t>"1.NP" 0,3*3</t>
  </si>
  <si>
    <t>"2.NP" 0,3*3+2,5*1</t>
  </si>
  <si>
    <t>"3.NP" 0,3*3</t>
  </si>
  <si>
    <t>45</t>
  </si>
  <si>
    <t>612465182</t>
  </si>
  <si>
    <t>Vnútorná omietka stien štuková, strojné miešanie, ručné nanášanie, hr. 3 mm</t>
  </si>
  <si>
    <t>-1919447868</t>
  </si>
  <si>
    <t>46</t>
  </si>
  <si>
    <t>612473185</t>
  </si>
  <si>
    <t>Príplatok za zabudované omietniky v ploche stien (meria sa v m2 plochy)</t>
  </si>
  <si>
    <t>-2090576451</t>
  </si>
  <si>
    <t>47</t>
  </si>
  <si>
    <t>612481121</t>
  </si>
  <si>
    <t>Potiahnutie vnútorných stien sklotextílnou mriežkou s vložením bez lepidla</t>
  </si>
  <si>
    <t>-1760938800</t>
  </si>
  <si>
    <t>48</t>
  </si>
  <si>
    <t>621462114</t>
  </si>
  <si>
    <t>Príprava vonkajšieho podkladu podhľadov, regulátor nasiakavosti</t>
  </si>
  <si>
    <t>-1854067981</t>
  </si>
  <si>
    <t>49</t>
  </si>
  <si>
    <t>621466025</t>
  </si>
  <si>
    <t>Príprava vonkajšieho podkladu podhľadov, podkladný náter</t>
  </si>
  <si>
    <t>1266461859</t>
  </si>
  <si>
    <t>50</t>
  </si>
  <si>
    <t>621466142</t>
  </si>
  <si>
    <t>Vonkajšia omietka podhľadov tenkovrstvová, silikónová, roztieraná jemnozrnná hr. 1,0 mm</t>
  </si>
  <si>
    <t>373822550</t>
  </si>
  <si>
    <t>"podhľad markízy" 6,2+(4,11+1,5*2)*0,2</t>
  </si>
  <si>
    <t>51</t>
  </si>
  <si>
    <t>61248101a</t>
  </si>
  <si>
    <t>Fasádne dekoračné profily, profil pre vytvorenie nárožnych bosáži</t>
  </si>
  <si>
    <t>-1875233232</t>
  </si>
  <si>
    <t>"BO" 15*6</t>
  </si>
  <si>
    <t>52</t>
  </si>
  <si>
    <t>61248102a</t>
  </si>
  <si>
    <t>Fasádne dekoračné profily, reliéf pod korunnou rímsou</t>
  </si>
  <si>
    <t>-1273092948</t>
  </si>
  <si>
    <t>"RE" 2,62*2+2,47</t>
  </si>
  <si>
    <t>53</t>
  </si>
  <si>
    <t>622421312</t>
  </si>
  <si>
    <t>Oprava vonkajších omietok stien zo suchých zmesí, hladkých, členitosť I, opravovaná plocha nad 20% do 30%</t>
  </si>
  <si>
    <t>1564921505</t>
  </si>
  <si>
    <t>54</t>
  </si>
  <si>
    <t>622463255</t>
  </si>
  <si>
    <t>Transparentný hydrofóbny náter</t>
  </si>
  <si>
    <t>498602490</t>
  </si>
  <si>
    <t>"S2 - sokel" 12*0,5-(2,1*0,5)</t>
  </si>
  <si>
    <t>"S2 ostenie" 0,25*0,5*2</t>
  </si>
  <si>
    <t>"oprava omietky po schodisku" 6,2*0,5-1,24*0,5</t>
  </si>
  <si>
    <t>55</t>
  </si>
  <si>
    <t>622463257</t>
  </si>
  <si>
    <t>Ochrana, čistenie konštrukcií, saponát na čistenie fasády, odstránenie organických nečistôt roztokom</t>
  </si>
  <si>
    <t>-937025856</t>
  </si>
  <si>
    <t>56</t>
  </si>
  <si>
    <t>622463025</t>
  </si>
  <si>
    <t>Príprava vonkajšieho podkladu stien, podkladný náter</t>
  </si>
  <si>
    <t>-494753926</t>
  </si>
  <si>
    <t>"v prípade členitosti podkladu koeficient 5%"</t>
  </si>
  <si>
    <t>(S1_stena+S2_stena+S1_ostenie+S2_ostenie+BO_bosaz+R1_stena+R2_stena)*1,05</t>
  </si>
  <si>
    <t>57</t>
  </si>
  <si>
    <t>622464142</t>
  </si>
  <si>
    <t>Vonkajšia omietka stien tenkovrstvová, silikónová, roztieraná jemnozrnná hr. 1,0 mm</t>
  </si>
  <si>
    <t>-990562391</t>
  </si>
  <si>
    <t>58</t>
  </si>
  <si>
    <t>622466114</t>
  </si>
  <si>
    <t>Príprava vonkajšieho podkladu stien, regulátor nasiakavosti</t>
  </si>
  <si>
    <t>1703242215</t>
  </si>
  <si>
    <t>(S1_stena+S2_stena+S1_ostenie+S2_ostenie+BO_bosaz+R1_stena+R2_stena)*1,05+Sx_stena</t>
  </si>
  <si>
    <t>59</t>
  </si>
  <si>
    <t>622466135</t>
  </si>
  <si>
    <t>Vonkajšia omietka stien, vápennocementová, strojné miešanie, ručné nanášanie, Jadrová omietka, hr. 20 mm</t>
  </si>
  <si>
    <t>-679333323</t>
  </si>
  <si>
    <t>60</t>
  </si>
  <si>
    <t>622466146</t>
  </si>
  <si>
    <t>Vonkajšia omietka stien tenkovrstvová, ručne nanášanie, hr. 8 mm</t>
  </si>
  <si>
    <t>167590769</t>
  </si>
  <si>
    <t>61</t>
  </si>
  <si>
    <t>622491305</t>
  </si>
  <si>
    <t>Náter fasádny tekutý, silikónový podkladný, penetrácia hlbkový základ</t>
  </si>
  <si>
    <t>429549686</t>
  </si>
  <si>
    <t>62</t>
  </si>
  <si>
    <t>622491306</t>
  </si>
  <si>
    <t>Náter fasádny tekutý, silikónový, dvojnásobný</t>
  </si>
  <si>
    <t>618647871</t>
  </si>
  <si>
    <t>"v prípade členitosti podkladu koeficient 15%"</t>
  </si>
  <si>
    <t>"oprava omietky po schodisku" (6,2*2,84)*1,15-1,24*1,36</t>
  </si>
  <si>
    <t>63</t>
  </si>
  <si>
    <t>624601121b</t>
  </si>
  <si>
    <t>Pretmelenie polyuretanovym tmelom styk okolo otvorov a parapiet</t>
  </si>
  <si>
    <t>-199772192</t>
  </si>
  <si>
    <t>64</t>
  </si>
  <si>
    <t>624601121c</t>
  </si>
  <si>
    <t>Pretmelenie polyuretanovym tmelom</t>
  </si>
  <si>
    <t>-1534582831</t>
  </si>
  <si>
    <t>"klampiarina" (4,8+4+8,4+5+0,8+11,22+22,5)*2</t>
  </si>
  <si>
    <t>65</t>
  </si>
  <si>
    <t>624601151b</t>
  </si>
  <si>
    <t>Tmelenie parapetov okien PUR penou</t>
  </si>
  <si>
    <t>1693012526</t>
  </si>
  <si>
    <t>66</t>
  </si>
  <si>
    <t>625259375</t>
  </si>
  <si>
    <t>Kontaktný zatepľovací systém stien hr. 100 mm, (XPS), výstužná vrstva s armovacou tkaninou, kotvy</t>
  </si>
  <si>
    <t>-187152447</t>
  </si>
  <si>
    <t>"S2 - sokel" 12*1-(2,1*1)</t>
  </si>
  <si>
    <t>"S2 - sokel strecha" 4,5*0,3</t>
  </si>
  <si>
    <t>67</t>
  </si>
  <si>
    <t>625259381</t>
  </si>
  <si>
    <t>Kontaktný zatepľovací systém stien hr. 220 mm, (XPS), výstužná vrstva s armovacou tkaninou, kotvy</t>
  </si>
  <si>
    <t>317997944</t>
  </si>
  <si>
    <t>"R1" 12*0,15</t>
  </si>
  <si>
    <t>68</t>
  </si>
  <si>
    <t>625259382</t>
  </si>
  <si>
    <t>Kontaktný zatepľovací systém stien hr. 250 mm, (XPS), výstužná vrstva s armovacou tkaninou, kotvy</t>
  </si>
  <si>
    <t>923522019</t>
  </si>
  <si>
    <t>"R2" 12*0,5</t>
  </si>
  <si>
    <t>69</t>
  </si>
  <si>
    <t>625259392</t>
  </si>
  <si>
    <t>Kontaktný zatepľovací systém ostenia hr. 30 mm, (XPS), výstužná vrstva s armovacou tkaninou</t>
  </si>
  <si>
    <t>-472096721</t>
  </si>
  <si>
    <t>"S2 ostenie" 0,25*1*2</t>
  </si>
  <si>
    <t>70</t>
  </si>
  <si>
    <t>625259436</t>
  </si>
  <si>
    <t>Kontaktný zatepľovací systém stien hr. 100 mm, (MW), výstužná vrstva s armovacou tkaninou, kotvy</t>
  </si>
  <si>
    <t>-204222420</t>
  </si>
  <si>
    <t>"S1" (12*15,7+4,5*0,8)-(2,1*1,28+0,7*0,4+BO_bosaz+R1_stena+R2_stena)</t>
  </si>
  <si>
    <t>"Pozn.: v soklovej časti použiť XPS do vyšky 1000 mm</t>
  </si>
  <si>
    <t>71</t>
  </si>
  <si>
    <t>625259438</t>
  </si>
  <si>
    <t>Kontaktný zatepľovací systém stien hr. 140 mm, (MW), výstužná vrstva s armovacou tkaninou, kotvy</t>
  </si>
  <si>
    <t>2089333409</t>
  </si>
  <si>
    <t>"S1 - bošáž" 7,53*0,7*6</t>
  </si>
  <si>
    <t>"Pozn.: v soklovej časti použiť XPS do vyšky 300 mm</t>
  </si>
  <si>
    <t>72</t>
  </si>
  <si>
    <t>625259462</t>
  </si>
  <si>
    <t>Kontaktný zatepľovací systém ostenia hr. 30 mm, (MW), výstužná vrstva s armovacou tkaninou</t>
  </si>
  <si>
    <t>-1174917717</t>
  </si>
  <si>
    <t>"S1 ostenie" 0,25*1,28*2+0,25*2,1+(0,7+0,4*2)*0,15</t>
  </si>
  <si>
    <t>73</t>
  </si>
  <si>
    <t>631313731</t>
  </si>
  <si>
    <t>Mazanina z betónu prostého (m2) hladená dreveným hladidlom, min. pevnosť v tlakku 30 MPa, hr. 100 mm</t>
  </si>
  <si>
    <t>363419571</t>
  </si>
  <si>
    <t>"podlaha P4" 8,13</t>
  </si>
  <si>
    <t>74</t>
  </si>
  <si>
    <t>63131912a</t>
  </si>
  <si>
    <t>Príplatok za metličkovú protišmykovú úpravu maazaniny, s drážkami kolmo na spád</t>
  </si>
  <si>
    <t>1768485767</t>
  </si>
  <si>
    <t>75</t>
  </si>
  <si>
    <t>632001011</t>
  </si>
  <si>
    <t>Zhotovenie separačnej fólie v podlahových vrstvách z PE</t>
  </si>
  <si>
    <t>732264041</t>
  </si>
  <si>
    <t>76</t>
  </si>
  <si>
    <t>283290003600</t>
  </si>
  <si>
    <t>Separačná fólia PE, šxl 1,3x100 m, na oddelenie poterov</t>
  </si>
  <si>
    <t>178323110</t>
  </si>
  <si>
    <t>77</t>
  </si>
  <si>
    <t>632450291</t>
  </si>
  <si>
    <t>Cementová samonivelizačná stierka, triedy CT-C25-F5, hr. do 2 mm</t>
  </si>
  <si>
    <t>191558989</t>
  </si>
  <si>
    <t>P2_podl+P3_podl</t>
  </si>
  <si>
    <t>78</t>
  </si>
  <si>
    <t>632455615</t>
  </si>
  <si>
    <t>Cementový poter, triedy CT-C20-F4, hr. 65 mm</t>
  </si>
  <si>
    <t>1532295441</t>
  </si>
  <si>
    <t>79</t>
  </si>
  <si>
    <t>776990110a</t>
  </si>
  <si>
    <t>Penetracia, adhézny mostík</t>
  </si>
  <si>
    <t>-797291457</t>
  </si>
  <si>
    <t>80</t>
  </si>
  <si>
    <t>776992121</t>
  </si>
  <si>
    <t>Tmelenie podkladu, úpravy prasklín a nerovností hr. 3 mm</t>
  </si>
  <si>
    <t>1213768789</t>
  </si>
  <si>
    <t>81</t>
  </si>
  <si>
    <t>941942012</t>
  </si>
  <si>
    <t>Montáž lešenia rámového systémového s podlahami šírky nad 0,75 do 1,10 m, výšky nad 10 do 20 m</t>
  </si>
  <si>
    <t>957442370</t>
  </si>
  <si>
    <t>"výťahová sachta" 15,2*15,7</t>
  </si>
  <si>
    <t>"oprava omietky po schodisku" 4,6*2,8</t>
  </si>
  <si>
    <t>82</t>
  </si>
  <si>
    <t>941942812</t>
  </si>
  <si>
    <t>Demontáž lešenia rámového systémového s podlahami šírky nad 0,75 do 1,10 m, výšky nad 10 do 20 m</t>
  </si>
  <si>
    <t>-1556671415</t>
  </si>
  <si>
    <t>83</t>
  </si>
  <si>
    <t>941942912</t>
  </si>
  <si>
    <t>Príplatok za prvý a každý ďalší i začatý mesiac použitia lešenia rámového systémového šírky nad 0,75 do 1,10 m, výšky nad 10 do 20 m</t>
  </si>
  <si>
    <t>-1330815330</t>
  </si>
  <si>
    <t>Poznámka k položke:_x000D_
Uvažované s prenájmom lešenia na 2 mesiace</t>
  </si>
  <si>
    <t>251,52*2 'Přepočítané koeficientom množstva</t>
  </si>
  <si>
    <t>84</t>
  </si>
  <si>
    <t>941955001</t>
  </si>
  <si>
    <t>Lešenie ľahké pracovné pomocné, s výškou lešeňovej podlahy do 1,20 m</t>
  </si>
  <si>
    <t>-686344731</t>
  </si>
  <si>
    <t>85</t>
  </si>
  <si>
    <t>944944103</t>
  </si>
  <si>
    <t>Ochranná sieť na boku lešenia zo siete</t>
  </si>
  <si>
    <t>35950774</t>
  </si>
  <si>
    <t>86</t>
  </si>
  <si>
    <t>944944803</t>
  </si>
  <si>
    <t>Demontáž ochrannej siete na boku lešenia zo siete</t>
  </si>
  <si>
    <t>816816539</t>
  </si>
  <si>
    <t>87</t>
  </si>
  <si>
    <t>2061246343</t>
  </si>
  <si>
    <t>P1_podl+P2_podl+P3_podl+P4_podl</t>
  </si>
  <si>
    <t>88</t>
  </si>
  <si>
    <t>953995117</t>
  </si>
  <si>
    <t>Dilatačný profil V - rohový</t>
  </si>
  <si>
    <t>195565201</t>
  </si>
  <si>
    <t>"fasáda" 14,8*2</t>
  </si>
  <si>
    <t>89</t>
  </si>
  <si>
    <t>953995183</t>
  </si>
  <si>
    <t>Okenný a dverový dilatačný profil APU (plastový)</t>
  </si>
  <si>
    <t>-796247752</t>
  </si>
  <si>
    <t>90</t>
  </si>
  <si>
    <t>953995201</t>
  </si>
  <si>
    <t>Rohová lišta flexibilná (plastová)</t>
  </si>
  <si>
    <t>-987298687</t>
  </si>
  <si>
    <t>"otvory" 5,36</t>
  </si>
  <si>
    <t>"fasáda" 15,7*2+0,9*2+0,2*4</t>
  </si>
  <si>
    <t>"dekoračné profily" 12*2+0,65*2</t>
  </si>
  <si>
    <t>91</t>
  </si>
  <si>
    <t>953995221</t>
  </si>
  <si>
    <t>Ukončovací profil v rovine (PVC)</t>
  </si>
  <si>
    <t>837712513</t>
  </si>
  <si>
    <t>"fasáda" 8,4+4</t>
  </si>
  <si>
    <t>"dekoračné profily" 12*2</t>
  </si>
  <si>
    <t>92</t>
  </si>
  <si>
    <t>953996151</t>
  </si>
  <si>
    <t>Prídavná výstužná vrstva s armovacou tkaninou</t>
  </si>
  <si>
    <t>-1254479291</t>
  </si>
  <si>
    <t>"ostenie obklad - exteriér" (0,25+0,3)*(2,6*2+2,7)</t>
  </si>
  <si>
    <t>93</t>
  </si>
  <si>
    <t>953996621</t>
  </si>
  <si>
    <t>Nadokenný profil s priznanou okapničkou (plastový)</t>
  </si>
  <si>
    <t>1308859671</t>
  </si>
  <si>
    <t>"otvory" 2,8</t>
  </si>
  <si>
    <t>"striešky" 7,11</t>
  </si>
  <si>
    <t>99</t>
  </si>
  <si>
    <t>Presun hmôt HSV</t>
  </si>
  <si>
    <t>94</t>
  </si>
  <si>
    <t>999281111</t>
  </si>
  <si>
    <t>Presun hmôt pre opravy a údržbu objektov vrátane vonkajších plášťov výšky do 25 m</t>
  </si>
  <si>
    <t>887923065</t>
  </si>
  <si>
    <t>711</t>
  </si>
  <si>
    <t>Izolácie proti vode a vlhkosti</t>
  </si>
  <si>
    <t>95</t>
  </si>
  <si>
    <t>711111001</t>
  </si>
  <si>
    <t>Zhotovenie izolácie proti zemnej vlhkosti vodorovná náterom penetračným za studena</t>
  </si>
  <si>
    <t>-2056479513</t>
  </si>
  <si>
    <t>"vodorovná HI" 14,4</t>
  </si>
  <si>
    <t>96</t>
  </si>
  <si>
    <t>246170000900</t>
  </si>
  <si>
    <t>Lak asfaltový, penetračný náter</t>
  </si>
  <si>
    <t>-1638876785</t>
  </si>
  <si>
    <t>14,4*0,0003 'Přepočítané koeficientom množstva</t>
  </si>
  <si>
    <t>97</t>
  </si>
  <si>
    <t>711112001</t>
  </si>
  <si>
    <t>Zhotovenie  izolácie proti zemnej vlhkosti zvislá penetračným náterom za studena</t>
  </si>
  <si>
    <t>-1401061505</t>
  </si>
  <si>
    <t>"zvislá HI" 15,2*3,1-2,1*1,3</t>
  </si>
  <si>
    <t>98</t>
  </si>
  <si>
    <t>-1892178528</t>
  </si>
  <si>
    <t>44,39*0,00035 'Přepočítané koeficientom množstva</t>
  </si>
  <si>
    <t>711131102</t>
  </si>
  <si>
    <t>Zhotovenie geotextílie alebo tkaniny na plochu vodorovnú</t>
  </si>
  <si>
    <t>1346389635</t>
  </si>
  <si>
    <t>100</t>
  </si>
  <si>
    <t>693110001200</t>
  </si>
  <si>
    <t>Geotextília polypropylénová 300, netkaná</t>
  </si>
  <si>
    <t>1923157815</t>
  </si>
  <si>
    <t>14,4*1,15 'Přepočítané koeficientom množstva</t>
  </si>
  <si>
    <t>101</t>
  </si>
  <si>
    <t>711141559</t>
  </si>
  <si>
    <t>Zhotovenie  izolácie proti zemnej vlhkosti a tlakovej vode vodorovná NAIP pritavením</t>
  </si>
  <si>
    <t>-1289519008</t>
  </si>
  <si>
    <t>"vodorovná HI" 14,4*2</t>
  </si>
  <si>
    <t>102</t>
  </si>
  <si>
    <t>628320000100</t>
  </si>
  <si>
    <t>Asfaltovaný pás pre spodné vrstvy hydroizolačných systémov, s protiradónovou ochranou</t>
  </si>
  <si>
    <t>-1250799541</t>
  </si>
  <si>
    <t>28,8*1,15 'Přepočítané koeficientom množstva</t>
  </si>
  <si>
    <t>103</t>
  </si>
  <si>
    <t>711142559</t>
  </si>
  <si>
    <t>Zhotovenie  izolácie proti zemnej vlhkosti a tlakovej vode zvislá NAIP pritavením</t>
  </si>
  <si>
    <t>-1415714525</t>
  </si>
  <si>
    <t>"zvislá HI" (15,2*3,1-2,1*1,3)*2</t>
  </si>
  <si>
    <t>104</t>
  </si>
  <si>
    <t>1770989330</t>
  </si>
  <si>
    <t>88,78*1,2 'Přepočítané koeficientom množstva</t>
  </si>
  <si>
    <t>105</t>
  </si>
  <si>
    <t>998711202</t>
  </si>
  <si>
    <t>Presun hmôt pre izoláciu proti vode v objektoch výšky nad 6 do 12 m</t>
  </si>
  <si>
    <t>2084881993</t>
  </si>
  <si>
    <t xml:space="preserve"> Izolácie striech</t>
  </si>
  <si>
    <t>106</t>
  </si>
  <si>
    <t>712311101</t>
  </si>
  <si>
    <t>Zhotovenie povlakovej krytiny striech plochých do 10° za studena náterom penetračným</t>
  </si>
  <si>
    <t>2066079256</t>
  </si>
  <si>
    <t>"strecha S3" 14,6+15,3*0,3</t>
  </si>
  <si>
    <t>"stecha S4" 2,1+10,9*0,3</t>
  </si>
  <si>
    <t>107</t>
  </si>
  <si>
    <t>111630002800</t>
  </si>
  <si>
    <t xml:space="preserve">Penetračný náter </t>
  </si>
  <si>
    <t>l</t>
  </si>
  <si>
    <t>156294111</t>
  </si>
  <si>
    <t>Poznámka k položke:_x000D_
Špeciálne určené pre samolepiace hydroizolačné pásy. Overená kvalita podľa DIN 18195. Ihneď vhodný na nanášanie, rychloschnúci. Uzatvára póry v podklade a fixuje prachové častice.</t>
  </si>
  <si>
    <t>24,56*0,25 'Přepočítané koeficientom množstva</t>
  </si>
  <si>
    <t>108</t>
  </si>
  <si>
    <t>712331115</t>
  </si>
  <si>
    <t>Zhotovenie parozábrany striech plochých do 10° bodovým prilepením AIP, NAIP alebo tkaniny, so zvareným spojom</t>
  </si>
  <si>
    <t>464039604</t>
  </si>
  <si>
    <t>109</t>
  </si>
  <si>
    <t>628310001200</t>
  </si>
  <si>
    <t>Pás asfaltový FOALBIT AL S 40 pre spodné vrstvy hydroizolačných systémov (parotesná zábrana a protiradónová izolácia)</t>
  </si>
  <si>
    <t>682382090</t>
  </si>
  <si>
    <t>24,56*1,15 'Přepočítané koeficientom množstva</t>
  </si>
  <si>
    <t>110</t>
  </si>
  <si>
    <t>712341759</t>
  </si>
  <si>
    <t>Zhotovenie povlakovej krytiny striech plochých do 10° pásmi pritavením NAIP na celej ploche, modifikované pásy v dvoch vrstvách</t>
  </si>
  <si>
    <t>2025501645</t>
  </si>
  <si>
    <t>"strecha S3" 14,6+15,3*0,2</t>
  </si>
  <si>
    <t>111</t>
  </si>
  <si>
    <t>628310000700</t>
  </si>
  <si>
    <t>Pás asfaltový podkladový natavovací mineral, hr. 4,0 mm vystužený sklenou nosnou vložkou</t>
  </si>
  <si>
    <t>1896592805</t>
  </si>
  <si>
    <t>112</t>
  </si>
  <si>
    <t>628310000900</t>
  </si>
  <si>
    <t>-996430151</t>
  </si>
  <si>
    <t>113</t>
  </si>
  <si>
    <t>712973340</t>
  </si>
  <si>
    <t>Osadenie a zaizolovanie kruhového prestupu, vetracích komínkov na povlakovú krytinu</t>
  </si>
  <si>
    <t>-2134228331</t>
  </si>
  <si>
    <t>114</t>
  </si>
  <si>
    <t>283770004000</t>
  </si>
  <si>
    <t>Odvetrávací komín, výška 400 mm, priemer 80 mm</t>
  </si>
  <si>
    <t>883251414</t>
  </si>
  <si>
    <t>115</t>
  </si>
  <si>
    <t>712991040</t>
  </si>
  <si>
    <t>Montáž podkladnej konštrukcie z OSB dosiek atike šírky 411 - 620 mm pod klampiarske konštrukcie</t>
  </si>
  <si>
    <t>293274612</t>
  </si>
  <si>
    <t>"stecha S3" 15,3</t>
  </si>
  <si>
    <t>116</t>
  </si>
  <si>
    <t>311970001100</t>
  </si>
  <si>
    <t>Kotviaci prvok do betónu d 6,1 mm, oceľový</t>
  </si>
  <si>
    <t>450019492</t>
  </si>
  <si>
    <t>117</t>
  </si>
  <si>
    <t>607260000400</t>
  </si>
  <si>
    <t>Doska OSB nebrúsené hrxlxš 22x2500x1250 mm</t>
  </si>
  <si>
    <t>-1624778738</t>
  </si>
  <si>
    <t>118</t>
  </si>
  <si>
    <t>712997003</t>
  </si>
  <si>
    <t>Montáž spádových atikových klinov z minerálnej vlny</t>
  </si>
  <si>
    <t>-172111808</t>
  </si>
  <si>
    <t>"stecha S3 a S4" 15,3</t>
  </si>
  <si>
    <t>119</t>
  </si>
  <si>
    <t>631490000100</t>
  </si>
  <si>
    <t>Atikový klin 50x50x1000 mm, minerálna izolácia pre ploché strechy</t>
  </si>
  <si>
    <t>-576604060</t>
  </si>
  <si>
    <t>15,3*1,02 'Přepočítané koeficientom množstva</t>
  </si>
  <si>
    <t>120</t>
  </si>
  <si>
    <t>998712203</t>
  </si>
  <si>
    <t>Presun hmôt pre izoláciu povlakovej krytiny v objektoch výšky nad 12 do 24 m</t>
  </si>
  <si>
    <t>1535818501</t>
  </si>
  <si>
    <t>121</t>
  </si>
  <si>
    <t>713122111</t>
  </si>
  <si>
    <t>Montáž tepelnej izolácie podláh polystyrénom, kladeným voľne v jednej vrstve</t>
  </si>
  <si>
    <t>-1448236773</t>
  </si>
  <si>
    <t>122</t>
  </si>
  <si>
    <t>283720002700</t>
  </si>
  <si>
    <t>Doska EPS FLOOR 4000 hr. 30 mm, pre podlahy</t>
  </si>
  <si>
    <t>730816885</t>
  </si>
  <si>
    <t>Poznámka k položke:_x000D_
Minimálna objemová hmotnosť: 10 kg/m3.</t>
  </si>
  <si>
    <t>5,79*1,02 'Přepočítané koeficientom množstva</t>
  </si>
  <si>
    <t>123</t>
  </si>
  <si>
    <t>713132132</t>
  </si>
  <si>
    <t>Montáž tepelnej izolácie stien polystyrénom, celoplošným prilepením</t>
  </si>
  <si>
    <t>-1211693613</t>
  </si>
  <si>
    <t>"dilatácia šachty od pôvodného objektu" 3,67*12,1+3,67*3,23-(2,1*2,28*4)</t>
  </si>
  <si>
    <t>124</t>
  </si>
  <si>
    <t>283720002600</t>
  </si>
  <si>
    <t>Doska EPS FLOOR 4000 hr. 20 mm, pre podlahy</t>
  </si>
  <si>
    <t>-953743350</t>
  </si>
  <si>
    <t>"dilatácia šachty od pôvodného objektu" 3,67*12,1-(2,1*2,28*3)</t>
  </si>
  <si>
    <t>30,043*1,02 'Přepočítané koeficientom množstva</t>
  </si>
  <si>
    <t>125</t>
  </si>
  <si>
    <t>283720002800</t>
  </si>
  <si>
    <t>Doska EPS FLOOR 4000 hr. 70 mm, pre podlahy</t>
  </si>
  <si>
    <t>-848130412</t>
  </si>
  <si>
    <t>"dilatácia šachty od pôvodného objektu" 3,67*3,23-(2,1*2,28)</t>
  </si>
  <si>
    <t>7,066*1,02 'Přepočítané koeficientom množstva</t>
  </si>
  <si>
    <t>126</t>
  </si>
  <si>
    <t>713141151</t>
  </si>
  <si>
    <t>Montáž tepelnej izolácie striech plochých do 10° minerálnou vlnou, jednovrstvová kladenými voľne</t>
  </si>
  <si>
    <t>871968386</t>
  </si>
  <si>
    <t>"strecha S3" 14,6</t>
  </si>
  <si>
    <t>"stecha S4" 2,1</t>
  </si>
  <si>
    <t>127</t>
  </si>
  <si>
    <t>631440025200</t>
  </si>
  <si>
    <t>Doska z minerálnej vaty, spádová vrstva 0-120x1200x2000 mm izolácia vhodná pre zateplenie plochých striech</t>
  </si>
  <si>
    <t>53204277</t>
  </si>
  <si>
    <t>16,7*1,02 'Přepočítané koeficientom množstva</t>
  </si>
  <si>
    <t>128</t>
  </si>
  <si>
    <t>713141255</t>
  </si>
  <si>
    <t>Montáž TI striech plochých do 10° minerálnou vlnou, rozloženej v dvoch vrstvách, prikotvením</t>
  </si>
  <si>
    <t>-1507409709</t>
  </si>
  <si>
    <t>129</t>
  </si>
  <si>
    <t>631440025100</t>
  </si>
  <si>
    <t>Doska z minerálnej vaty, 50x1200x2000 mm izolácia vhodná pre zateplenie plochých striech</t>
  </si>
  <si>
    <t>769418111</t>
  </si>
  <si>
    <t>130</t>
  </si>
  <si>
    <t>998713203</t>
  </si>
  <si>
    <t>Presun hmôt pre izolácie tepelné v objektoch výšky nad 12 m do 24 m</t>
  </si>
  <si>
    <t>642344143</t>
  </si>
  <si>
    <t>131</t>
  </si>
  <si>
    <t>76243121a</t>
  </si>
  <si>
    <t>D+M ukončenie pôvodného obkladu drevenou lištou</t>
  </si>
  <si>
    <t>616321139</t>
  </si>
  <si>
    <t>"1.PP obklad do výšky 2,0 m" 2*2</t>
  </si>
  <si>
    <t>132</t>
  </si>
  <si>
    <t>998762202</t>
  </si>
  <si>
    <t>Presun hmôt pre konštrukcie tesárske v objektoch výšky do 12 m</t>
  </si>
  <si>
    <t>-1968483999</t>
  </si>
  <si>
    <t>133</t>
  </si>
  <si>
    <t>764313001</t>
  </si>
  <si>
    <t>Oddeľovacia štruktúrovaná rohož s integrovanou poistnou hydroizoláciou pre krytiny z pozinkovaného farbeného plechu</t>
  </si>
  <si>
    <t>-1033673940</t>
  </si>
  <si>
    <t>"K6 - výkaz" 6,5</t>
  </si>
  <si>
    <t>134</t>
  </si>
  <si>
    <t>764317210</t>
  </si>
  <si>
    <t>Krytiny hladké z pozinkovaného farbeného PZf plechu, železobetónových dosiek</t>
  </si>
  <si>
    <t>-2009463363</t>
  </si>
  <si>
    <t>135</t>
  </si>
  <si>
    <t>764323430</t>
  </si>
  <si>
    <t>Oplechovanie z pozinkovaného farbeného PZf plechu, odkvapov na strechách s lepenkovou krytinou r.š. 330 mm</t>
  </si>
  <si>
    <t>659945821</t>
  </si>
  <si>
    <t>"K1 - výkaz" 4,8</t>
  </si>
  <si>
    <t>136</t>
  </si>
  <si>
    <t>764359511</t>
  </si>
  <si>
    <t>Montáž príslušenstva k žľabom z pozinkovaného farbeného PZf plechu, čelo k pododkvapovým žľabom r.š. 200 - 400 mm</t>
  </si>
  <si>
    <t>1941989509</t>
  </si>
  <si>
    <t>"K8 - výkaz" 2</t>
  </si>
  <si>
    <t>137</t>
  </si>
  <si>
    <t>553440044900</t>
  </si>
  <si>
    <t>Čelo štvorhranného tvaru 130x130 mm</t>
  </si>
  <si>
    <t>1929411997</t>
  </si>
  <si>
    <t>138</t>
  </si>
  <si>
    <t>764410430</t>
  </si>
  <si>
    <t>Oplechovanie parapetov z pozinkovaného farbeného PZf plechu, vrátane rohov r.š. 200 mm</t>
  </si>
  <si>
    <t>-1020404370</t>
  </si>
  <si>
    <t>"K5 - výkaz" 0,8</t>
  </si>
  <si>
    <t>139</t>
  </si>
  <si>
    <t>764421450</t>
  </si>
  <si>
    <t>Oplechovanie ríms v priečelí z pozinkovaného farbeného PZf plechu, r.š. 330 mm</t>
  </si>
  <si>
    <t>935966980</t>
  </si>
  <si>
    <t>"K7 - výkaz" 22,5</t>
  </si>
  <si>
    <t>140</t>
  </si>
  <si>
    <t>764421470</t>
  </si>
  <si>
    <t>Oplechovanie ukončenia krytiny na streche z pozinkovaného farbeného PZf plechu, r.š. 500 mm</t>
  </si>
  <si>
    <t>2019055785</t>
  </si>
  <si>
    <t>"K3 - výkaz" 5</t>
  </si>
  <si>
    <t>141</t>
  </si>
  <si>
    <t>764430440</t>
  </si>
  <si>
    <t>Oplechovanie atík z pozinkovaného farbeného PZf plechu, vrátane rohov r.š. 500 mm</t>
  </si>
  <si>
    <t>-2076647666</t>
  </si>
  <si>
    <t>"K2 - výkaz" 4</t>
  </si>
  <si>
    <t>142</t>
  </si>
  <si>
    <t>764430450</t>
  </si>
  <si>
    <t>Oplechovanie atík z pozinkovaného farbeného PZf plechu, vrátane rohov r.š. 500 - 700 mm</t>
  </si>
  <si>
    <t>-1003457753</t>
  </si>
  <si>
    <t>"K2 - výkaz" 8,4</t>
  </si>
  <si>
    <t>143</t>
  </si>
  <si>
    <t>764454453</t>
  </si>
  <si>
    <t>Zvodové rúry z pozinkovaného farbeného PZf plechu, kruhové priemer 100 mm</t>
  </si>
  <si>
    <t>-2060541862</t>
  </si>
  <si>
    <t>"K4 - výkaz" 15</t>
  </si>
  <si>
    <t>144</t>
  </si>
  <si>
    <t>998764203</t>
  </si>
  <si>
    <t>Presun hmôt pre konštrukcie klampiarske v objektoch výšky nad 12 do 24 m</t>
  </si>
  <si>
    <t>-1479463337</t>
  </si>
  <si>
    <t>145</t>
  </si>
  <si>
    <t>76713221b</t>
  </si>
  <si>
    <t>D+M nerezové rohové profili, vrátane kotvenia</t>
  </si>
  <si>
    <t>-1713465749</t>
  </si>
  <si>
    <t>"v okolí nového otvoru výťahu" (2,28*2+2,1)*5</t>
  </si>
  <si>
    <t>146</t>
  </si>
  <si>
    <t>998767203</t>
  </si>
  <si>
    <t>Presun hmôt pre kovové stavebné doplnkové konštrukcie v objektoch výšky nad 12 do 24 m</t>
  </si>
  <si>
    <t>2138716640</t>
  </si>
  <si>
    <t>769</t>
  </si>
  <si>
    <t>Montáže vzduchotechnických zariadení</t>
  </si>
  <si>
    <t>147</t>
  </si>
  <si>
    <t>769021529</t>
  </si>
  <si>
    <t>Montáž kanalizačnej hlavice do priemeru 140 mm</t>
  </si>
  <si>
    <t>-432183558</t>
  </si>
  <si>
    <t>"odvetrávací komínik" 1</t>
  </si>
  <si>
    <t>148</t>
  </si>
  <si>
    <t>42972002230a</t>
  </si>
  <si>
    <t>Odvetrávací komínik s integrovanou manžetou pre napojenie na asfaltové pásy, priemer do 80 mm</t>
  </si>
  <si>
    <t>-474405425</t>
  </si>
  <si>
    <t>149</t>
  </si>
  <si>
    <t>769036021</t>
  </si>
  <si>
    <t>Montáž protidažďovej žalúzie prierezu 0.360-0.400 m2</t>
  </si>
  <si>
    <t>1193550392</t>
  </si>
  <si>
    <t>"Z1 - výkaz" 1</t>
  </si>
  <si>
    <t>150</t>
  </si>
  <si>
    <t>429720059700</t>
  </si>
  <si>
    <t>Žalúzia protidažďová so sieťkou proti hlodavcom s rámom, rozmery šxv 700x400 mm, vrátane povrchovej úpravy</t>
  </si>
  <si>
    <t>-2101476732</t>
  </si>
  <si>
    <t>151</t>
  </si>
  <si>
    <t>998769203</t>
  </si>
  <si>
    <t>Presun hmôt pre montáž vzduchotechnických zariadení v stavbe (objekte) výšky nad 7 do 24 m</t>
  </si>
  <si>
    <t>83289386</t>
  </si>
  <si>
    <t>152</t>
  </si>
  <si>
    <t>77641100a</t>
  </si>
  <si>
    <t>Lepenie podlahových líšt prahová</t>
  </si>
  <si>
    <t>-1875723694</t>
  </si>
  <si>
    <t>"prahová akustická lišta" 6</t>
  </si>
  <si>
    <t>153</t>
  </si>
  <si>
    <t>2834100179a</t>
  </si>
  <si>
    <t>Prahová akustická lišta</t>
  </si>
  <si>
    <t>-1909895766</t>
  </si>
  <si>
    <t>154</t>
  </si>
  <si>
    <t>776420010</t>
  </si>
  <si>
    <t>Lepenie podlahových soklov z PVC</t>
  </si>
  <si>
    <t>-883722830</t>
  </si>
  <si>
    <t>"1.PP - podlaha P2" 5,5+5,2</t>
  </si>
  <si>
    <t>"1.NP - podlaha P2" 4,88+4,06</t>
  </si>
  <si>
    <t>"2.NP - podlaha P2" 4,88+4,06</t>
  </si>
  <si>
    <t>"3.NP - podlaha P2" 4,7+3,8</t>
  </si>
  <si>
    <t>155</t>
  </si>
  <si>
    <t>284110002000</t>
  </si>
  <si>
    <t>PVC lišta podlahy 2mm, trieda záťaže 34/43, najvyššia trieda, nízka abrazívnosť</t>
  </si>
  <si>
    <t>1760570102</t>
  </si>
  <si>
    <t>Poznámka k položke:_x000D_
PUR úprava</t>
  </si>
  <si>
    <t>37,08*0,104 'Přepočítané koeficientom množstva</t>
  </si>
  <si>
    <t>156</t>
  </si>
  <si>
    <t>776521200</t>
  </si>
  <si>
    <t>Lepenie povlakových podláh PVC homogénnych, zo štvorcov, dielcov</t>
  </si>
  <si>
    <t>-1810282558</t>
  </si>
  <si>
    <t>"1.PP - podlaha P2" 11,27</t>
  </si>
  <si>
    <t>"1.NP - podlaha P2" 11,22</t>
  </si>
  <si>
    <t>"2.NP - podlaha P2" 11,56</t>
  </si>
  <si>
    <t>"3.NP - podlaha P2" 11,0</t>
  </si>
  <si>
    <t>"1.PP - podlaha P3" 1,83</t>
  </si>
  <si>
    <t>"1.NP - podlaha P3" 1,35</t>
  </si>
  <si>
    <t>"2.NP - podlaha P3" 1,35</t>
  </si>
  <si>
    <t>"3.NP - podlaha P3" 1,26</t>
  </si>
  <si>
    <t>157</t>
  </si>
  <si>
    <t>2841305058</t>
  </si>
  <si>
    <t>PVC podlaha 2mm, trieda záťaže 34/43, najvyššia trieda, nízka abrazívnosť</t>
  </si>
  <si>
    <t>997017723</t>
  </si>
  <si>
    <t>Poznámka k položke:_x000D_
iQ PUR.</t>
  </si>
  <si>
    <t>50,84*1,03 'Přepočítané koeficientom množstva</t>
  </si>
  <si>
    <t>158</t>
  </si>
  <si>
    <t>998776203</t>
  </si>
  <si>
    <t>Presun hmôt pre podlahy povlakové v objektoch výšky nad 12 do 24 m</t>
  </si>
  <si>
    <t>1543022059</t>
  </si>
  <si>
    <t>777</t>
  </si>
  <si>
    <t>Podlahy syntetické</t>
  </si>
  <si>
    <t>159</t>
  </si>
  <si>
    <t>776990110</t>
  </si>
  <si>
    <t>Penetrovanie podkladu podláh</t>
  </si>
  <si>
    <t>-27808767</t>
  </si>
  <si>
    <t>160</t>
  </si>
  <si>
    <t>777630030</t>
  </si>
  <si>
    <t>Uzatvárací matný protiprašný dvojzložkový náter podlahy na hladké povrchy, 2x náter</t>
  </si>
  <si>
    <t>1584124262</t>
  </si>
  <si>
    <t>"P1 podlaha a steny šachty do 1,6m" 10,78+13,14*1,6</t>
  </si>
  <si>
    <t>161</t>
  </si>
  <si>
    <t>998777203</t>
  </si>
  <si>
    <t>Presun hmôt pre podlahy syntetické v objektoch výšky nad 12 do 24 m</t>
  </si>
  <si>
    <t>-79770587</t>
  </si>
  <si>
    <t>781</t>
  </si>
  <si>
    <t>Obklady</t>
  </si>
  <si>
    <t>162</t>
  </si>
  <si>
    <t>781445020</t>
  </si>
  <si>
    <t>Montáž obkladov vnútor. stien z obkladačiek kladených do tmelu veľ. 300x300 mm</t>
  </si>
  <si>
    <t>-964693498</t>
  </si>
  <si>
    <t xml:space="preserve">"ostenie obklad" </t>
  </si>
  <si>
    <t>"1.PP" (0,87+0,3)*(2*2)</t>
  </si>
  <si>
    <t>"1.NP" (0,64+0,3)*(2,58*2+2,7)</t>
  </si>
  <si>
    <t>"2.NP" (0,64+0,3)*(2,58*2+2,7)</t>
  </si>
  <si>
    <t>"3.NP" (0,6+0,3)*(2,58*2+2,7)</t>
  </si>
  <si>
    <t>163</t>
  </si>
  <si>
    <t>597640000400</t>
  </si>
  <si>
    <t>Obkladačky keramické gresové, (resp. podľa výberu investora)</t>
  </si>
  <si>
    <t>-1137366359</t>
  </si>
  <si>
    <t>26,53*1,02 'Přepočítané koeficientom množstva</t>
  </si>
  <si>
    <t>164</t>
  </si>
  <si>
    <t>781785300</t>
  </si>
  <si>
    <t>Montáž obkladov vonkajších stien z obkladačiek kladenej do flexibilného, mrazuvzdorného tmelu</t>
  </si>
  <si>
    <t>-62573099</t>
  </si>
  <si>
    <t>165</t>
  </si>
  <si>
    <t>597640000700</t>
  </si>
  <si>
    <t>Obkladačky keramické gresové, mrazuvzdorné, (resp. podľa výberu investora)</t>
  </si>
  <si>
    <t>1879387317</t>
  </si>
  <si>
    <t>4,345*1,02 'Přepočítané koeficientom množstva</t>
  </si>
  <si>
    <t>166</t>
  </si>
  <si>
    <t>998781203</t>
  </si>
  <si>
    <t>Presun hmôt pre obklady keramické v objektoch výšky nad 12 do 24 m</t>
  </si>
  <si>
    <t>1014420223</t>
  </si>
  <si>
    <t>784</t>
  </si>
  <si>
    <t>Dokončovacie práce - maľby</t>
  </si>
  <si>
    <t>167</t>
  </si>
  <si>
    <t>784402801</t>
  </si>
  <si>
    <t>Odstránenie malieb oškrabaním, výšky do 3,80 m</t>
  </si>
  <si>
    <t>528389108</t>
  </si>
  <si>
    <t>V_stena+V_strop</t>
  </si>
  <si>
    <t>168</t>
  </si>
  <si>
    <t>784410100</t>
  </si>
  <si>
    <t>Penetrovanie jednonásobné jemnozrnných podkladov výšky do 3,80 m</t>
  </si>
  <si>
    <t>-203824563</t>
  </si>
  <si>
    <t>169</t>
  </si>
  <si>
    <t>784410500</t>
  </si>
  <si>
    <t>Prebrúsenie a oprášenie jemnozrnných povrchov výšky do 3,80 m</t>
  </si>
  <si>
    <t>-1303980246</t>
  </si>
  <si>
    <t>V_stena+V_osten_obkl+V_strop</t>
  </si>
  <si>
    <t>170</t>
  </si>
  <si>
    <t>784410600</t>
  </si>
  <si>
    <t>Vyrovnanie trhlín a nerovností na jemnozrnných povrchoch výšky do 3,80 m</t>
  </si>
  <si>
    <t>235455184</t>
  </si>
  <si>
    <t>"malba steny obklad"</t>
  </si>
  <si>
    <t>"1.PP" (5,5*2*2-(2,1*2+0,9*2*2))</t>
  </si>
  <si>
    <t>"1.NP" (4,88*1,57*2-(2,1*1,57+0,9*1,57))</t>
  </si>
  <si>
    <t>"2.NP" (4,88*1,57*2-(2,1*1,57+0,9*1,57))</t>
  </si>
  <si>
    <t>V_stena_obkl</t>
  </si>
  <si>
    <t xml:space="preserve">"malba steny" </t>
  </si>
  <si>
    <t>"1.PP" (5,5*0,63*2-(2,1*0,28))</t>
  </si>
  <si>
    <t>"1.NP" (4,88*2,41*2-(2,1*0,71+0,9*0,43))</t>
  </si>
  <si>
    <t>"2.NP" (4,88*2,49*2-(2,1*0,71+0,9*0,43))</t>
  </si>
  <si>
    <t>"3.NP" (4,7*3,03*2-(2,1*2,28+1,1*2))</t>
  </si>
  <si>
    <t>"malba strop</t>
  </si>
  <si>
    <t>"1.PP" 5,5*2,05</t>
  </si>
  <si>
    <t>"1.NP" 4,88*2,3</t>
  </si>
  <si>
    <t>"2.NP" 4,88*2,3</t>
  </si>
  <si>
    <t>"3.NP" 4,7*2,34</t>
  </si>
  <si>
    <t>171</t>
  </si>
  <si>
    <t>784418011</t>
  </si>
  <si>
    <t>Zakrývanie otvorov, podláh a zariadení fóliou v miestnostiach alebo na schodisku</t>
  </si>
  <si>
    <t>1313861949</t>
  </si>
  <si>
    <t>"1.PP" (0,9*2*2+2,1*2,28*2)</t>
  </si>
  <si>
    <t>"1.NP" (0,9*2+2,1*2,28)</t>
  </si>
  <si>
    <t>"2.NP" (0,9*2+2,1*2,28)</t>
  </si>
  <si>
    <t>"3.NP" (1,1*2+2,1*2,28)</t>
  </si>
  <si>
    <t>172</t>
  </si>
  <si>
    <t>784418012</t>
  </si>
  <si>
    <t>Zakrývanie podláh a zariadení papierom v miestnostiach alebo na schodisku</t>
  </si>
  <si>
    <t>790582584</t>
  </si>
  <si>
    <t>173</t>
  </si>
  <si>
    <t>784423273</t>
  </si>
  <si>
    <t>Maľby dvojnásobné, ručne nanášané na hrubozrnný podklad výšky do 3,80 m</t>
  </si>
  <si>
    <t>1484237031</t>
  </si>
  <si>
    <t>"malba šachty" 13,2*17,7+10,8-(2,1*2,28*5+0,7*0,4)</t>
  </si>
  <si>
    <t>174</t>
  </si>
  <si>
    <t>Zmluvné požiadavky - finančná rezerva bez rozlíšenia 5%</t>
  </si>
  <si>
    <t>1660249866</t>
  </si>
  <si>
    <t>175</t>
  </si>
  <si>
    <t>000600013</t>
  </si>
  <si>
    <t>Zariadenie staveniska - prevádzkové sklady</t>
  </si>
  <si>
    <t>364459113</t>
  </si>
  <si>
    <t>176</t>
  </si>
  <si>
    <t>000600021</t>
  </si>
  <si>
    <t>Zariadenie staveniska - prevádzkové oplotenie staveniska</t>
  </si>
  <si>
    <t>-1406809168</t>
  </si>
  <si>
    <t>177</t>
  </si>
  <si>
    <t>000600042</t>
  </si>
  <si>
    <t>Zariadenie staveniska - sociálne zariadenia</t>
  </si>
  <si>
    <t>-2077505669</t>
  </si>
  <si>
    <t>03 - Zdravotechnika</t>
  </si>
  <si>
    <t xml:space="preserve"> </t>
  </si>
  <si>
    <t>D1 - Práce a dodávky HSV</t>
  </si>
  <si>
    <t xml:space="preserve">    8 - Rúrové vedenie</t>
  </si>
  <si>
    <t xml:space="preserve">    12 - Šachty - areálová kanalizácia</t>
  </si>
  <si>
    <t>D2 - Práce a dodávky PSV</t>
  </si>
  <si>
    <t xml:space="preserve">    721 - Zdravotech. vnútorná kanalizácia</t>
  </si>
  <si>
    <t>D1</t>
  </si>
  <si>
    <t>132201202</t>
  </si>
  <si>
    <t>Výkop ryhy šírky 600-2000mm horn.3 do 1000 m3</t>
  </si>
  <si>
    <t>132201209</t>
  </si>
  <si>
    <t>Príplatok k cenám za lepivosť horniny 3</t>
  </si>
  <si>
    <t>162701105</t>
  </si>
  <si>
    <t>Vodorovné premiestnenie výkopku za sucha, z horniny 1 až 4, na vzdialenosť nad 9000 do 10000 m</t>
  </si>
  <si>
    <t>Uloženie sypaniny na skládky</t>
  </si>
  <si>
    <t>174101101</t>
  </si>
  <si>
    <t>Zásyp sypaninou so zhutnením jám, šachiet, rýh, zárezov alebo okolo objektov v týchto vykopávkach</t>
  </si>
  <si>
    <t>175101101</t>
  </si>
  <si>
    <t>Obsyp potrubia sypaninou z vhodných hornín 1 až 4 bez prehodenia sypaniny</t>
  </si>
  <si>
    <t>451572111</t>
  </si>
  <si>
    <t>Lôžko pod potrubie, stoky a drobné objekty, v otvorenom výkope z kameniva drobného ťaženého 0-4 mm</t>
  </si>
  <si>
    <t>583314430</t>
  </si>
  <si>
    <t>Kamenivo ťažené drobné preddrvené 0-2 UB na obsyp a zásyp</t>
  </si>
  <si>
    <t>Rúrové vedenie</t>
  </si>
  <si>
    <t>2861113700</t>
  </si>
  <si>
    <t>Potrubie kanalizačné hrdlové z PVC SN8 160x4,7</t>
  </si>
  <si>
    <t>892372111</t>
  </si>
  <si>
    <t>Zabezpečenie koncov potrubia pri tlakových skúškach DN do 300</t>
  </si>
  <si>
    <t>892351000</t>
  </si>
  <si>
    <t>Skúška tesnosti kanalizácie D 150</t>
  </si>
  <si>
    <t>Šachty - areálová kanalizácia</t>
  </si>
  <si>
    <t>894431111</t>
  </si>
  <si>
    <t>Zhotovenie šachiet kanalizačných betónových</t>
  </si>
  <si>
    <t>5833116600</t>
  </si>
  <si>
    <t>Kamenivo ťažené drobné 0-4 B na obsyp a zásyp</t>
  </si>
  <si>
    <t>klartec</t>
  </si>
  <si>
    <t>Prefabrikát Klartec vyrovnávací prstenec 625/100/90/120</t>
  </si>
  <si>
    <t>klartec.1</t>
  </si>
  <si>
    <t>Prefabrikát Klartec DN 1000 - skruž DN1000/250 mm</t>
  </si>
  <si>
    <t>klartec.2</t>
  </si>
  <si>
    <t>Prefabrikát Klartec kónus 1000-625/600/120 s PS</t>
  </si>
  <si>
    <t>klartec.3</t>
  </si>
  <si>
    <t>Prefabrikát Klartec - šachtové dno DN 1000</t>
  </si>
  <si>
    <t>552421510</t>
  </si>
  <si>
    <t>Poklop liatinový kanalizačný DN600, B125</t>
  </si>
  <si>
    <t>899104111</t>
  </si>
  <si>
    <t>Osadenie poklopov liatinových a oceľových vrátane rámov hmotn. nad 150 kg</t>
  </si>
  <si>
    <t>D2</t>
  </si>
  <si>
    <t>721</t>
  </si>
  <si>
    <t>Zdravotech. vnútorná kanalizácia</t>
  </si>
  <si>
    <t>hl01</t>
  </si>
  <si>
    <t>HL600 - lapač strešných splavenín</t>
  </si>
  <si>
    <t>04 - Vykurovanie</t>
  </si>
  <si>
    <t>D1 - Vykurovanie</t>
  </si>
  <si>
    <t xml:space="preserve">    D2 - Demontáž jestvujúceho zariadenia ÚK</t>
  </si>
  <si>
    <t xml:space="preserve">    D3 - Rozvody potrubia</t>
  </si>
  <si>
    <t xml:space="preserve">    D4 - Vykurovacie telesá</t>
  </si>
  <si>
    <t xml:space="preserve">    D5 - Nátery</t>
  </si>
  <si>
    <t xml:space="preserve">    D6 - Hodinové zúčtovacie sadby pre skúšky</t>
  </si>
  <si>
    <t>Demontáž jestvujúceho zariadenia ÚK</t>
  </si>
  <si>
    <t>UK-001</t>
  </si>
  <si>
    <t>Demontáž jestvujúcich častí rozvodov ÚK ,  vrátane jestvujúcich vykurovacích telies  a armatúr / v mieste nového výťahu / - do odpadu</t>
  </si>
  <si>
    <t>h</t>
  </si>
  <si>
    <t>UK-002</t>
  </si>
  <si>
    <t>Odvoz a likvidácia odpadu na skládku - do odpadu</t>
  </si>
  <si>
    <t>kpl.</t>
  </si>
  <si>
    <t>D3</t>
  </si>
  <si>
    <t>Rozvody potrubia</t>
  </si>
  <si>
    <t>UK-003</t>
  </si>
  <si>
    <t>Potrubie z rúr závitových oceľových bezošvých bežných STN 42 5710, materiál 11 353.0</t>
  </si>
  <si>
    <t>UK-004</t>
  </si>
  <si>
    <t>potrubie DN 15 - 1/2"</t>
  </si>
  <si>
    <t>UK-005</t>
  </si>
  <si>
    <t>spojovací materiál a montáž</t>
  </si>
  <si>
    <t>UK-006</t>
  </si>
  <si>
    <t>tlakové skúšky potrubia</t>
  </si>
  <si>
    <t>D4</t>
  </si>
  <si>
    <t>Vykurovacie telesá</t>
  </si>
  <si>
    <t>UK-007</t>
  </si>
  <si>
    <t>Napojenie jestvujúcich vykurovacích telies , liatinových článkových radiátorov</t>
  </si>
  <si>
    <t>UK-008</t>
  </si>
  <si>
    <t>Dopojenie odpojeného vykurovacieho telesa</t>
  </si>
  <si>
    <t>UK-009</t>
  </si>
  <si>
    <t>Prekládka a napojenie jestvujúceho vykurovacieho telesa</t>
  </si>
  <si>
    <t>D5</t>
  </si>
  <si>
    <t>Nátery</t>
  </si>
  <si>
    <t>UK-010</t>
  </si>
  <si>
    <t>Dvojnásobný základný syntetický náter potrubí DN15</t>
  </si>
  <si>
    <t>D6</t>
  </si>
  <si>
    <t>Hodinové zúčtovacie sadby pre skúšky</t>
  </si>
  <si>
    <t>UK-011</t>
  </si>
  <si>
    <t>Tlakové skúšky a skúšobná prevádzka</t>
  </si>
  <si>
    <t>05 - Elektroinštalácia a bleskozvod</t>
  </si>
  <si>
    <t>210 - Elektroinštalácia</t>
  </si>
  <si>
    <t>210.1 - Dodávky</t>
  </si>
  <si>
    <t>210.2 - Bleskozvod</t>
  </si>
  <si>
    <t>210</t>
  </si>
  <si>
    <t>Elektroinštalácia</t>
  </si>
  <si>
    <t>EL-020001</t>
  </si>
  <si>
    <t>Hmoždinka HM8</t>
  </si>
  <si>
    <t>EL-020002</t>
  </si>
  <si>
    <t>C lišta 1108123</t>
  </si>
  <si>
    <t>EL-020003</t>
  </si>
  <si>
    <t>stremeňová príchytka BBS 2056/N</t>
  </si>
  <si>
    <t>EL-020651</t>
  </si>
  <si>
    <t>Pomocná nosná konštrukcia do 5 kg</t>
  </si>
  <si>
    <t>EL-040711</t>
  </si>
  <si>
    <t>Kapsa, prieraz</t>
  </si>
  <si>
    <t>EL-040712</t>
  </si>
  <si>
    <t>EL-040701</t>
  </si>
  <si>
    <t>Drážka do fí 29</t>
  </si>
  <si>
    <t>EL-040702</t>
  </si>
  <si>
    <t>Drážka do fí 48</t>
  </si>
  <si>
    <t>EL-810045</t>
  </si>
  <si>
    <t>Vodič NHXH-J 3x1,5 FE180/E90</t>
  </si>
  <si>
    <t>EL-810060</t>
  </si>
  <si>
    <t>Vodič NHXH-J 5x16 FE180/E90</t>
  </si>
  <si>
    <t>EL-810314</t>
  </si>
  <si>
    <t>Vodič NHXH-J 4x95 FE180/E90</t>
  </si>
  <si>
    <t>EL-950203</t>
  </si>
  <si>
    <t>Príplatok za zaťahovanie kábla do tvárnic</t>
  </si>
  <si>
    <t>EL-020004</t>
  </si>
  <si>
    <t>Lubrikant pre zaťahovanie kábla</t>
  </si>
  <si>
    <t>EL-100251</t>
  </si>
  <si>
    <t>Ukončenie vodiča do 4x10</t>
  </si>
  <si>
    <t>EL-100254</t>
  </si>
  <si>
    <t>Ukončenie vodiča do 4x95</t>
  </si>
  <si>
    <t>EL-100259</t>
  </si>
  <si>
    <t>Ukončenie vodiča do 5x16</t>
  </si>
  <si>
    <t>EL-200107</t>
  </si>
  <si>
    <t>LED sviet. so senzorom pohybu 24W IP44</t>
  </si>
  <si>
    <t>EL-120024</t>
  </si>
  <si>
    <t>Poistky PN2/ 160A</t>
  </si>
  <si>
    <t>EL-190003</t>
  </si>
  <si>
    <t>Rozvádzač R-NZ montáž</t>
  </si>
  <si>
    <t>EL-HZS001</t>
  </si>
  <si>
    <t>Podružný materiál 3%</t>
  </si>
  <si>
    <t>EL-HZS002</t>
  </si>
  <si>
    <t>PPV 6%</t>
  </si>
  <si>
    <t>EL-HZS003</t>
  </si>
  <si>
    <t>Prečistenie tvárnicovej trasy</t>
  </si>
  <si>
    <t>hod</t>
  </si>
  <si>
    <t>EL-HZS004</t>
  </si>
  <si>
    <t>Provizórne osvetlenie kanála</t>
  </si>
  <si>
    <t>EL-HZS005</t>
  </si>
  <si>
    <t>Zaťahovanie kábla cez šachty</t>
  </si>
  <si>
    <t>EL-HZS006</t>
  </si>
  <si>
    <t>Odborná prehliadka a vyhotovenie správy - elektroinštalácia</t>
  </si>
  <si>
    <t>210.1</t>
  </si>
  <si>
    <t>Dodávky</t>
  </si>
  <si>
    <t>EL-021001</t>
  </si>
  <si>
    <t>Rozvádzač R-NZ</t>
  </si>
  <si>
    <t>EL-HZS101</t>
  </si>
  <si>
    <t>Mimostaveništná doprava 3,6%</t>
  </si>
  <si>
    <t>EL-HZS102</t>
  </si>
  <si>
    <t>Presun  1%</t>
  </si>
  <si>
    <t>210.2</t>
  </si>
  <si>
    <t>Bleskozvod</t>
  </si>
  <si>
    <t>BL-220022</t>
  </si>
  <si>
    <t>Vodič FeZn 10 mm v zemi</t>
  </si>
  <si>
    <t>BL-220101</t>
  </si>
  <si>
    <t>Vodič AlMgSi  8 mm na podperách</t>
  </si>
  <si>
    <t>BL-220302</t>
  </si>
  <si>
    <t>Svorka  SK</t>
  </si>
  <si>
    <t>BL-220302.1</t>
  </si>
  <si>
    <t>Svorka SJ 01</t>
  </si>
  <si>
    <t>BL-220212</t>
  </si>
  <si>
    <t>Zberná tyč JP 15 bez osadenia</t>
  </si>
  <si>
    <t>BL-220212.1</t>
  </si>
  <si>
    <t>Trojnožka skladacia ZIN</t>
  </si>
  <si>
    <t>BL-220001</t>
  </si>
  <si>
    <t>Podpera PV21 plastbetón</t>
  </si>
  <si>
    <t>BL-HZS001</t>
  </si>
  <si>
    <t>Izolácia svorky SK v ryhe</t>
  </si>
  <si>
    <t>BL-HZS002</t>
  </si>
  <si>
    <t>BL-HZS003</t>
  </si>
  <si>
    <t>BL-HZS004</t>
  </si>
  <si>
    <t>Odborná prehliadka a vyhotovenie správy - bleskozvod</t>
  </si>
  <si>
    <t>06 - Výťah</t>
  </si>
  <si>
    <t>M - Práce a dodávky M</t>
  </si>
  <si>
    <t xml:space="preserve">    33-M - Montáže dopr.zariad.sklad.zar.a váh</t>
  </si>
  <si>
    <t>Práce a dodávky M</t>
  </si>
  <si>
    <t>33-M</t>
  </si>
  <si>
    <t>Montáže dopr.zariad.sklad.zar.a váh</t>
  </si>
  <si>
    <t>330030.V1</t>
  </si>
  <si>
    <t>D+M Výťah - nákladný, rozmer kabíny 2300x2000x2700 mm, zdvih min. 11 970 mm, min. nosnosť 3000 kg, max. 40 osôb, rýchlosť 1,00 m/s, počet staníc 5, počet vstupov do kabíny 2</t>
  </si>
  <si>
    <t>súb.</t>
  </si>
  <si>
    <t>205642576</t>
  </si>
  <si>
    <t>Poznámka k položke:_x000D_
detailne viď. technické parametre výťahu v PD a výkaz</t>
  </si>
  <si>
    <t>ZOZNAM FIGÚR</t>
  </si>
  <si>
    <t>Výmera</t>
  </si>
  <si>
    <t xml:space="preserve"> 01</t>
  </si>
  <si>
    <t>M04m</t>
  </si>
  <si>
    <t>KZS MW hr. 40 mm + mozaika</t>
  </si>
  <si>
    <t>M04s</t>
  </si>
  <si>
    <t>KZS MW hr. 40 mm + omietka</t>
  </si>
  <si>
    <t>M06m</t>
  </si>
  <si>
    <t>KZS MW hr. 60 mm + mozaika</t>
  </si>
  <si>
    <t>M06s</t>
  </si>
  <si>
    <t>KZS MW hr. 60 mm + omietka</t>
  </si>
  <si>
    <t>M12m</t>
  </si>
  <si>
    <t>KZS MW hr. 120 mm + mozaika</t>
  </si>
  <si>
    <t>M12s</t>
  </si>
  <si>
    <t>KZS MW hr. 120 mm + omietka</t>
  </si>
  <si>
    <t>ostenie</t>
  </si>
  <si>
    <t>Ostenie otvorov MW hr. 30 mm</t>
  </si>
  <si>
    <t>Použitie figúry:</t>
  </si>
  <si>
    <t>P01_podl</t>
  </si>
  <si>
    <t>P02 - Úprava podlahy dlažba</t>
  </si>
  <si>
    <t>P03_podl</t>
  </si>
  <si>
    <t>P04_podl</t>
  </si>
  <si>
    <t>P04 - Úprava podlahy schodisko</t>
  </si>
  <si>
    <t>P05_podl</t>
  </si>
  <si>
    <t>P05 - Úprava podlahy vstup</t>
  </si>
  <si>
    <t>P06_podl</t>
  </si>
  <si>
    <t>P06 - úprava podlahy ext. schodisko</t>
  </si>
  <si>
    <t>P07_podl</t>
  </si>
  <si>
    <t>P07 - Úprava podlahy pivnica</t>
  </si>
  <si>
    <t>X04m</t>
  </si>
  <si>
    <t>KZS XPS hr. 40 mm + mozaika</t>
  </si>
  <si>
    <t>X04s</t>
  </si>
  <si>
    <t>KZS XPS hr. 40 mm + omietka</t>
  </si>
  <si>
    <t>X06m</t>
  </si>
  <si>
    <t>KZS XPS hr. 60 mm + mozaika</t>
  </si>
  <si>
    <t>X06s</t>
  </si>
  <si>
    <t>KZS XPS hr. 60 mm + omietka</t>
  </si>
  <si>
    <t>X12m</t>
  </si>
  <si>
    <t>KZS XPS hr. 120 mm + mozaika</t>
  </si>
  <si>
    <t xml:space="preserve"> 02</t>
  </si>
  <si>
    <t>F05_podhlad</t>
  </si>
  <si>
    <t>F05 - podhlad MW hr. 50 mm</t>
  </si>
  <si>
    <t>"F05 atika" 81,8*0,8</t>
  </si>
  <si>
    <t>F08_stena</t>
  </si>
  <si>
    <t>Fasádny náter podhľad</t>
  </si>
  <si>
    <t>F10_kvet</t>
  </si>
  <si>
    <t>F10 kvetináč</t>
  </si>
  <si>
    <t xml:space="preserve">P01 - Úprava podlahy </t>
  </si>
  <si>
    <t>P01_podl_1</t>
  </si>
  <si>
    <t>P02_podl</t>
  </si>
  <si>
    <t>P02 - ÚPrava podlahy</t>
  </si>
  <si>
    <t>P03_podl_1</t>
  </si>
  <si>
    <t>P1</t>
  </si>
  <si>
    <t>Skladba podlahy P1</t>
  </si>
  <si>
    <t>P2</t>
  </si>
  <si>
    <t>Skladba podlahy P2</t>
  </si>
  <si>
    <t>P3</t>
  </si>
  <si>
    <t>Skladba podlahy P3</t>
  </si>
  <si>
    <t>P4</t>
  </si>
  <si>
    <t>Skladba podlahy P4</t>
  </si>
  <si>
    <t>P5</t>
  </si>
  <si>
    <t>Skladba podlahy P5</t>
  </si>
  <si>
    <t>P6</t>
  </si>
  <si>
    <t>Skladba podlahy P6</t>
  </si>
  <si>
    <t>P7</t>
  </si>
  <si>
    <t>Skladba podlahy P7</t>
  </si>
  <si>
    <t>P8</t>
  </si>
  <si>
    <t>Skladba podlahy P8</t>
  </si>
  <si>
    <t>P9</t>
  </si>
  <si>
    <t>Skladba podlahy P9</t>
  </si>
  <si>
    <t>Us_sokel</t>
  </si>
  <si>
    <t>Us Olejový náter soklu</t>
  </si>
  <si>
    <t>Us_stena</t>
  </si>
  <si>
    <t>Us Maľba stien</t>
  </si>
  <si>
    <t>Us_strop</t>
  </si>
  <si>
    <t>Us Malba stropov</t>
  </si>
  <si>
    <t>V_osten</t>
  </si>
  <si>
    <t>Vysprávky ostení</t>
  </si>
  <si>
    <t>Vysprávky stien v rámci sokla</t>
  </si>
  <si>
    <t>vnut_omiet_strop</t>
  </si>
  <si>
    <t>Vnútorná omietka stropov vápenná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</si>
</sst>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8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31" fillId="0" borderId="0" xfId="0" applyFont="1" applyAlignment="1">
      <alignment horizontal="left" vertical="center"/>
    </xf>
    <xf numFmtId="0" fontId="0" fillId="0" borderId="2" xfId="0" applyBorder="1" applyProtection="1">
      <protection locked="0"/>
    </xf>
    <xf numFmtId="0" fontId="32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 applyProtection="1">
      <alignment vertical="center"/>
      <protection locked="0"/>
    </xf>
    <xf numFmtId="167" fontId="6" fillId="0" borderId="0" xfId="0" applyNumberFormat="1" applyFont="1" applyAlignment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 applyProtection="1">
      <alignment horizontal="center" vertical="center" wrapText="1"/>
      <protection locked="0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167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7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3" borderId="22" xfId="0" applyNumberFormat="1" applyFont="1" applyFill="1" applyBorder="1" applyAlignment="1" applyProtection="1">
      <alignment vertical="center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center" vertical="center" wrapText="1"/>
      <protection locked="0"/>
    </xf>
    <xf numFmtId="167" fontId="0" fillId="3" borderId="22" xfId="0" applyNumberFormat="1" applyFont="1" applyFill="1" applyBorder="1" applyAlignment="1" applyProtection="1">
      <alignment vertical="center"/>
      <protection locked="0"/>
    </xf>
    <xf numFmtId="167" fontId="0" fillId="0" borderId="22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2" fillId="3" borderId="22" xfId="0" applyFont="1" applyFill="1" applyBorder="1" applyAlignment="1" applyProtection="1">
      <alignment horizontal="left" vertical="center"/>
      <protection locked="0"/>
    </xf>
    <xf numFmtId="0" fontId="22" fillId="3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topLeftCell="A34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81" t="s">
        <v>5</v>
      </c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6</v>
      </c>
    </row>
    <row r="5" spans="1:74" s="1" customFormat="1" ht="12" customHeight="1">
      <c r="B5" s="21"/>
      <c r="D5" s="25" t="s">
        <v>11</v>
      </c>
      <c r="K5" s="265" t="s">
        <v>12</v>
      </c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R5" s="21"/>
      <c r="BE5" s="262" t="s">
        <v>13</v>
      </c>
      <c r="BS5" s="18" t="s">
        <v>6</v>
      </c>
    </row>
    <row r="6" spans="1:74" s="1" customFormat="1" ht="36.950000000000003" customHeight="1">
      <c r="B6" s="21"/>
      <c r="D6" s="27" t="s">
        <v>14</v>
      </c>
      <c r="K6" s="267" t="s">
        <v>15</v>
      </c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R6" s="21"/>
      <c r="BE6" s="263"/>
      <c r="BS6" s="18" t="s">
        <v>6</v>
      </c>
    </row>
    <row r="7" spans="1:74" s="1" customFormat="1" ht="12" customHeight="1">
      <c r="B7" s="21"/>
      <c r="D7" s="28" t="s">
        <v>16</v>
      </c>
      <c r="K7" s="26" t="s">
        <v>1</v>
      </c>
      <c r="AK7" s="28" t="s">
        <v>17</v>
      </c>
      <c r="AN7" s="26" t="s">
        <v>1</v>
      </c>
      <c r="AR7" s="21"/>
      <c r="BE7" s="263"/>
      <c r="BS7" s="18" t="s">
        <v>6</v>
      </c>
    </row>
    <row r="8" spans="1:74" s="1" customFormat="1" ht="12" customHeight="1">
      <c r="B8" s="21"/>
      <c r="D8" s="28" t="s">
        <v>18</v>
      </c>
      <c r="K8" s="26" t="s">
        <v>19</v>
      </c>
      <c r="AK8" s="28" t="s">
        <v>20</v>
      </c>
      <c r="AN8" s="29" t="s">
        <v>21</v>
      </c>
      <c r="AR8" s="21"/>
      <c r="BE8" s="263"/>
      <c r="BS8" s="18" t="s">
        <v>6</v>
      </c>
    </row>
    <row r="9" spans="1:74" s="1" customFormat="1" ht="14.45" customHeight="1">
      <c r="B9" s="21"/>
      <c r="AR9" s="21"/>
      <c r="BE9" s="263"/>
      <c r="BS9" s="18" t="s">
        <v>6</v>
      </c>
    </row>
    <row r="10" spans="1:74" s="1" customFormat="1" ht="12" customHeight="1">
      <c r="B10" s="21"/>
      <c r="D10" s="28" t="s">
        <v>22</v>
      </c>
      <c r="AK10" s="28" t="s">
        <v>23</v>
      </c>
      <c r="AN10" s="26" t="s">
        <v>1</v>
      </c>
      <c r="AR10" s="21"/>
      <c r="BE10" s="263"/>
      <c r="BS10" s="18" t="s">
        <v>6</v>
      </c>
    </row>
    <row r="11" spans="1:74" s="1" customFormat="1" ht="18.399999999999999" customHeight="1">
      <c r="B11" s="21"/>
      <c r="E11" s="26" t="s">
        <v>24</v>
      </c>
      <c r="AK11" s="28" t="s">
        <v>25</v>
      </c>
      <c r="AN11" s="26" t="s">
        <v>1</v>
      </c>
      <c r="AR11" s="21"/>
      <c r="BE11" s="263"/>
      <c r="BS11" s="18" t="s">
        <v>6</v>
      </c>
    </row>
    <row r="12" spans="1:74" s="1" customFormat="1" ht="6.95" customHeight="1">
      <c r="B12" s="21"/>
      <c r="AR12" s="21"/>
      <c r="BE12" s="263"/>
      <c r="BS12" s="18" t="s">
        <v>6</v>
      </c>
    </row>
    <row r="13" spans="1:74" s="1" customFormat="1" ht="12" customHeight="1">
      <c r="B13" s="21"/>
      <c r="D13" s="28" t="s">
        <v>26</v>
      </c>
      <c r="AK13" s="28" t="s">
        <v>23</v>
      </c>
      <c r="AN13" s="30" t="s">
        <v>27</v>
      </c>
      <c r="AR13" s="21"/>
      <c r="BE13" s="263"/>
      <c r="BS13" s="18" t="s">
        <v>6</v>
      </c>
    </row>
    <row r="14" spans="1:74" ht="12.75">
      <c r="B14" s="21"/>
      <c r="E14" s="268" t="s">
        <v>27</v>
      </c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8" t="s">
        <v>25</v>
      </c>
      <c r="AN14" s="30" t="s">
        <v>27</v>
      </c>
      <c r="AR14" s="21"/>
      <c r="BE14" s="263"/>
      <c r="BS14" s="18" t="s">
        <v>6</v>
      </c>
    </row>
    <row r="15" spans="1:74" s="1" customFormat="1" ht="6.95" customHeight="1">
      <c r="B15" s="21"/>
      <c r="AR15" s="21"/>
      <c r="BE15" s="263"/>
      <c r="BS15" s="18" t="s">
        <v>3</v>
      </c>
    </row>
    <row r="16" spans="1:74" s="1" customFormat="1" ht="12" customHeight="1">
      <c r="B16" s="21"/>
      <c r="D16" s="28" t="s">
        <v>28</v>
      </c>
      <c r="AK16" s="28" t="s">
        <v>23</v>
      </c>
      <c r="AN16" s="26" t="s">
        <v>1</v>
      </c>
      <c r="AR16" s="21"/>
      <c r="BE16" s="263"/>
      <c r="BS16" s="18" t="s">
        <v>3</v>
      </c>
    </row>
    <row r="17" spans="1:71" s="1" customFormat="1" ht="18.399999999999999" customHeight="1">
      <c r="B17" s="21"/>
      <c r="E17" s="26" t="s">
        <v>29</v>
      </c>
      <c r="AK17" s="28" t="s">
        <v>25</v>
      </c>
      <c r="AN17" s="26" t="s">
        <v>1</v>
      </c>
      <c r="AR17" s="21"/>
      <c r="BE17" s="263"/>
      <c r="BS17" s="18" t="s">
        <v>30</v>
      </c>
    </row>
    <row r="18" spans="1:71" s="1" customFormat="1" ht="6.95" customHeight="1">
      <c r="B18" s="21"/>
      <c r="AR18" s="21"/>
      <c r="BE18" s="263"/>
      <c r="BS18" s="18" t="s">
        <v>31</v>
      </c>
    </row>
    <row r="19" spans="1:71" s="1" customFormat="1" ht="12" customHeight="1">
      <c r="B19" s="21"/>
      <c r="D19" s="28" t="s">
        <v>32</v>
      </c>
      <c r="AK19" s="28" t="s">
        <v>23</v>
      </c>
      <c r="AN19" s="26" t="s">
        <v>1</v>
      </c>
      <c r="AR19" s="21"/>
      <c r="BE19" s="263"/>
      <c r="BS19" s="18" t="s">
        <v>31</v>
      </c>
    </row>
    <row r="20" spans="1:71" s="1" customFormat="1" ht="18.399999999999999" customHeight="1">
      <c r="B20" s="21"/>
      <c r="E20" s="26" t="s">
        <v>33</v>
      </c>
      <c r="AK20" s="28" t="s">
        <v>25</v>
      </c>
      <c r="AN20" s="26" t="s">
        <v>1</v>
      </c>
      <c r="AR20" s="21"/>
      <c r="BE20" s="263"/>
      <c r="BS20" s="18" t="s">
        <v>30</v>
      </c>
    </row>
    <row r="21" spans="1:71" s="1" customFormat="1" ht="6.95" customHeight="1">
      <c r="B21" s="21"/>
      <c r="AR21" s="21"/>
      <c r="BE21" s="263"/>
    </row>
    <row r="22" spans="1:71" s="1" customFormat="1" ht="12" customHeight="1">
      <c r="B22" s="21"/>
      <c r="D22" s="28" t="s">
        <v>34</v>
      </c>
      <c r="AR22" s="21"/>
      <c r="BE22" s="263"/>
    </row>
    <row r="23" spans="1:71" s="1" customFormat="1" ht="202.5" customHeight="1">
      <c r="B23" s="21"/>
      <c r="E23" s="270" t="s">
        <v>35</v>
      </c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R23" s="21"/>
      <c r="BE23" s="263"/>
    </row>
    <row r="24" spans="1:71" s="1" customFormat="1" ht="6.95" customHeight="1">
      <c r="B24" s="21"/>
      <c r="AR24" s="21"/>
      <c r="BE24" s="263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63"/>
    </row>
    <row r="26" spans="1:71" s="2" customFormat="1" ht="25.9" customHeight="1">
      <c r="A26" s="33"/>
      <c r="B26" s="34"/>
      <c r="C26" s="33"/>
      <c r="D26" s="35" t="s">
        <v>36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71">
        <f>ROUND(AG94,2)</f>
        <v>0</v>
      </c>
      <c r="AL26" s="272"/>
      <c r="AM26" s="272"/>
      <c r="AN26" s="272"/>
      <c r="AO26" s="272"/>
      <c r="AP26" s="33"/>
      <c r="AQ26" s="33"/>
      <c r="AR26" s="34"/>
      <c r="BE26" s="263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63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73" t="s">
        <v>37</v>
      </c>
      <c r="M28" s="273"/>
      <c r="N28" s="273"/>
      <c r="O28" s="273"/>
      <c r="P28" s="273"/>
      <c r="Q28" s="33"/>
      <c r="R28" s="33"/>
      <c r="S28" s="33"/>
      <c r="T28" s="33"/>
      <c r="U28" s="33"/>
      <c r="V28" s="33"/>
      <c r="W28" s="273" t="s">
        <v>38</v>
      </c>
      <c r="X28" s="273"/>
      <c r="Y28" s="273"/>
      <c r="Z28" s="273"/>
      <c r="AA28" s="273"/>
      <c r="AB28" s="273"/>
      <c r="AC28" s="273"/>
      <c r="AD28" s="273"/>
      <c r="AE28" s="273"/>
      <c r="AF28" s="33"/>
      <c r="AG28" s="33"/>
      <c r="AH28" s="33"/>
      <c r="AI28" s="33"/>
      <c r="AJ28" s="33"/>
      <c r="AK28" s="273" t="s">
        <v>39</v>
      </c>
      <c r="AL28" s="273"/>
      <c r="AM28" s="273"/>
      <c r="AN28" s="273"/>
      <c r="AO28" s="273"/>
      <c r="AP28" s="33"/>
      <c r="AQ28" s="33"/>
      <c r="AR28" s="34"/>
      <c r="BE28" s="263"/>
    </row>
    <row r="29" spans="1:71" s="3" customFormat="1" ht="14.45" customHeight="1">
      <c r="B29" s="38"/>
      <c r="D29" s="28" t="s">
        <v>40</v>
      </c>
      <c r="F29" s="28" t="s">
        <v>41</v>
      </c>
      <c r="L29" s="276">
        <v>0.2</v>
      </c>
      <c r="M29" s="275"/>
      <c r="N29" s="275"/>
      <c r="O29" s="275"/>
      <c r="P29" s="275"/>
      <c r="W29" s="274">
        <f>ROUND(AZ94, 2)</f>
        <v>0</v>
      </c>
      <c r="X29" s="275"/>
      <c r="Y29" s="275"/>
      <c r="Z29" s="275"/>
      <c r="AA29" s="275"/>
      <c r="AB29" s="275"/>
      <c r="AC29" s="275"/>
      <c r="AD29" s="275"/>
      <c r="AE29" s="275"/>
      <c r="AK29" s="274">
        <f>ROUND(AV94, 2)</f>
        <v>0</v>
      </c>
      <c r="AL29" s="275"/>
      <c r="AM29" s="275"/>
      <c r="AN29" s="275"/>
      <c r="AO29" s="275"/>
      <c r="AR29" s="38"/>
      <c r="BE29" s="264"/>
    </row>
    <row r="30" spans="1:71" s="3" customFormat="1" ht="14.45" customHeight="1">
      <c r="B30" s="38"/>
      <c r="F30" s="28" t="s">
        <v>42</v>
      </c>
      <c r="L30" s="276">
        <v>0.2</v>
      </c>
      <c r="M30" s="275"/>
      <c r="N30" s="275"/>
      <c r="O30" s="275"/>
      <c r="P30" s="275"/>
      <c r="W30" s="274">
        <f>ROUND(BA94, 2)</f>
        <v>0</v>
      </c>
      <c r="X30" s="275"/>
      <c r="Y30" s="275"/>
      <c r="Z30" s="275"/>
      <c r="AA30" s="275"/>
      <c r="AB30" s="275"/>
      <c r="AC30" s="275"/>
      <c r="AD30" s="275"/>
      <c r="AE30" s="275"/>
      <c r="AK30" s="274">
        <f>ROUND(AW94, 2)</f>
        <v>0</v>
      </c>
      <c r="AL30" s="275"/>
      <c r="AM30" s="275"/>
      <c r="AN30" s="275"/>
      <c r="AO30" s="275"/>
      <c r="AR30" s="38"/>
      <c r="BE30" s="264"/>
    </row>
    <row r="31" spans="1:71" s="3" customFormat="1" ht="14.45" hidden="1" customHeight="1">
      <c r="B31" s="38"/>
      <c r="F31" s="28" t="s">
        <v>43</v>
      </c>
      <c r="L31" s="276">
        <v>0.2</v>
      </c>
      <c r="M31" s="275"/>
      <c r="N31" s="275"/>
      <c r="O31" s="275"/>
      <c r="P31" s="275"/>
      <c r="W31" s="274">
        <f>ROUND(BB94, 2)</f>
        <v>0</v>
      </c>
      <c r="X31" s="275"/>
      <c r="Y31" s="275"/>
      <c r="Z31" s="275"/>
      <c r="AA31" s="275"/>
      <c r="AB31" s="275"/>
      <c r="AC31" s="275"/>
      <c r="AD31" s="275"/>
      <c r="AE31" s="275"/>
      <c r="AK31" s="274">
        <v>0</v>
      </c>
      <c r="AL31" s="275"/>
      <c r="AM31" s="275"/>
      <c r="AN31" s="275"/>
      <c r="AO31" s="275"/>
      <c r="AR31" s="38"/>
      <c r="BE31" s="264"/>
    </row>
    <row r="32" spans="1:71" s="3" customFormat="1" ht="14.45" hidden="1" customHeight="1">
      <c r="B32" s="38"/>
      <c r="F32" s="28" t="s">
        <v>44</v>
      </c>
      <c r="L32" s="276">
        <v>0.2</v>
      </c>
      <c r="M32" s="275"/>
      <c r="N32" s="275"/>
      <c r="O32" s="275"/>
      <c r="P32" s="275"/>
      <c r="W32" s="274">
        <f>ROUND(BC94, 2)</f>
        <v>0</v>
      </c>
      <c r="X32" s="275"/>
      <c r="Y32" s="275"/>
      <c r="Z32" s="275"/>
      <c r="AA32" s="275"/>
      <c r="AB32" s="275"/>
      <c r="AC32" s="275"/>
      <c r="AD32" s="275"/>
      <c r="AE32" s="275"/>
      <c r="AK32" s="274">
        <v>0</v>
      </c>
      <c r="AL32" s="275"/>
      <c r="AM32" s="275"/>
      <c r="AN32" s="275"/>
      <c r="AO32" s="275"/>
      <c r="AR32" s="38"/>
      <c r="BE32" s="264"/>
    </row>
    <row r="33" spans="1:57" s="3" customFormat="1" ht="14.45" hidden="1" customHeight="1">
      <c r="B33" s="38"/>
      <c r="F33" s="28" t="s">
        <v>45</v>
      </c>
      <c r="L33" s="276">
        <v>0</v>
      </c>
      <c r="M33" s="275"/>
      <c r="N33" s="275"/>
      <c r="O33" s="275"/>
      <c r="P33" s="275"/>
      <c r="W33" s="274">
        <f>ROUND(BD94, 2)</f>
        <v>0</v>
      </c>
      <c r="X33" s="275"/>
      <c r="Y33" s="275"/>
      <c r="Z33" s="275"/>
      <c r="AA33" s="275"/>
      <c r="AB33" s="275"/>
      <c r="AC33" s="275"/>
      <c r="AD33" s="275"/>
      <c r="AE33" s="275"/>
      <c r="AK33" s="274">
        <v>0</v>
      </c>
      <c r="AL33" s="275"/>
      <c r="AM33" s="275"/>
      <c r="AN33" s="275"/>
      <c r="AO33" s="275"/>
      <c r="AR33" s="38"/>
      <c r="BE33" s="264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63"/>
    </row>
    <row r="35" spans="1:57" s="2" customFormat="1" ht="25.9" customHeight="1">
      <c r="A35" s="33"/>
      <c r="B35" s="34"/>
      <c r="C35" s="39"/>
      <c r="D35" s="40" t="s">
        <v>46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47</v>
      </c>
      <c r="U35" s="41"/>
      <c r="V35" s="41"/>
      <c r="W35" s="41"/>
      <c r="X35" s="280" t="s">
        <v>48</v>
      </c>
      <c r="Y35" s="278"/>
      <c r="Z35" s="278"/>
      <c r="AA35" s="278"/>
      <c r="AB35" s="278"/>
      <c r="AC35" s="41"/>
      <c r="AD35" s="41"/>
      <c r="AE35" s="41"/>
      <c r="AF35" s="41"/>
      <c r="AG35" s="41"/>
      <c r="AH35" s="41"/>
      <c r="AI35" s="41"/>
      <c r="AJ35" s="41"/>
      <c r="AK35" s="277">
        <f>SUM(AK26:AK33)</f>
        <v>0</v>
      </c>
      <c r="AL35" s="278"/>
      <c r="AM35" s="278"/>
      <c r="AN35" s="278"/>
      <c r="AO35" s="279"/>
      <c r="AP35" s="39"/>
      <c r="AQ35" s="39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3"/>
      <c r="D49" s="44" t="s">
        <v>49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50</v>
      </c>
      <c r="AI49" s="45"/>
      <c r="AJ49" s="45"/>
      <c r="AK49" s="45"/>
      <c r="AL49" s="45"/>
      <c r="AM49" s="45"/>
      <c r="AN49" s="45"/>
      <c r="AO49" s="45"/>
      <c r="AR49" s="43"/>
    </row>
    <row r="50" spans="1:57" ht="11.25">
      <c r="B50" s="21"/>
      <c r="AR50" s="21"/>
    </row>
    <row r="51" spans="1:57" ht="11.25">
      <c r="B51" s="21"/>
      <c r="AR51" s="21"/>
    </row>
    <row r="52" spans="1:57" ht="11.25">
      <c r="B52" s="21"/>
      <c r="AR52" s="21"/>
    </row>
    <row r="53" spans="1:57" ht="11.25">
      <c r="B53" s="21"/>
      <c r="AR53" s="21"/>
    </row>
    <row r="54" spans="1:57" ht="11.25">
      <c r="B54" s="21"/>
      <c r="AR54" s="21"/>
    </row>
    <row r="55" spans="1:57" ht="11.25">
      <c r="B55" s="21"/>
      <c r="AR55" s="21"/>
    </row>
    <row r="56" spans="1:57" ht="11.25">
      <c r="B56" s="21"/>
      <c r="AR56" s="21"/>
    </row>
    <row r="57" spans="1:57" ht="11.25">
      <c r="B57" s="21"/>
      <c r="AR57" s="21"/>
    </row>
    <row r="58" spans="1:57" ht="11.25">
      <c r="B58" s="21"/>
      <c r="AR58" s="21"/>
    </row>
    <row r="59" spans="1:57" ht="11.25">
      <c r="B59" s="21"/>
      <c r="AR59" s="21"/>
    </row>
    <row r="60" spans="1:57" s="2" customFormat="1" ht="12.75">
      <c r="A60" s="33"/>
      <c r="B60" s="34"/>
      <c r="C60" s="33"/>
      <c r="D60" s="46" t="s">
        <v>51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52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51</v>
      </c>
      <c r="AI60" s="36"/>
      <c r="AJ60" s="36"/>
      <c r="AK60" s="36"/>
      <c r="AL60" s="36"/>
      <c r="AM60" s="46" t="s">
        <v>52</v>
      </c>
      <c r="AN60" s="36"/>
      <c r="AO60" s="36"/>
      <c r="AP60" s="33"/>
      <c r="AQ60" s="33"/>
      <c r="AR60" s="34"/>
      <c r="BE60" s="33"/>
    </row>
    <row r="61" spans="1:57" ht="11.25">
      <c r="B61" s="21"/>
      <c r="AR61" s="21"/>
    </row>
    <row r="62" spans="1:57" ht="11.25">
      <c r="B62" s="21"/>
      <c r="AR62" s="21"/>
    </row>
    <row r="63" spans="1:57" ht="11.25">
      <c r="B63" s="21"/>
      <c r="AR63" s="21"/>
    </row>
    <row r="64" spans="1:57" s="2" customFormat="1" ht="12.75">
      <c r="A64" s="33"/>
      <c r="B64" s="34"/>
      <c r="C64" s="33"/>
      <c r="D64" s="44" t="s">
        <v>53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54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 ht="11.25">
      <c r="B65" s="21"/>
      <c r="AR65" s="21"/>
    </row>
    <row r="66" spans="1:57" ht="11.25">
      <c r="B66" s="21"/>
      <c r="AR66" s="21"/>
    </row>
    <row r="67" spans="1:57" ht="11.25">
      <c r="B67" s="21"/>
      <c r="AR67" s="21"/>
    </row>
    <row r="68" spans="1:57" ht="11.25">
      <c r="B68" s="21"/>
      <c r="AR68" s="21"/>
    </row>
    <row r="69" spans="1:57" ht="11.25">
      <c r="B69" s="21"/>
      <c r="AR69" s="21"/>
    </row>
    <row r="70" spans="1:57" ht="11.25">
      <c r="B70" s="21"/>
      <c r="AR70" s="21"/>
    </row>
    <row r="71" spans="1:57" ht="11.25">
      <c r="B71" s="21"/>
      <c r="AR71" s="21"/>
    </row>
    <row r="72" spans="1:57" ht="11.25">
      <c r="B72" s="21"/>
      <c r="AR72" s="21"/>
    </row>
    <row r="73" spans="1:57" ht="11.25">
      <c r="B73" s="21"/>
      <c r="AR73" s="21"/>
    </row>
    <row r="74" spans="1:57" ht="11.25">
      <c r="B74" s="21"/>
      <c r="AR74" s="21"/>
    </row>
    <row r="75" spans="1:57" s="2" customFormat="1" ht="12.75">
      <c r="A75" s="33"/>
      <c r="B75" s="34"/>
      <c r="C75" s="33"/>
      <c r="D75" s="46" t="s">
        <v>51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52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51</v>
      </c>
      <c r="AI75" s="36"/>
      <c r="AJ75" s="36"/>
      <c r="AK75" s="36"/>
      <c r="AL75" s="36"/>
      <c r="AM75" s="46" t="s">
        <v>52</v>
      </c>
      <c r="AN75" s="36"/>
      <c r="AO75" s="36"/>
      <c r="AP75" s="33"/>
      <c r="AQ75" s="33"/>
      <c r="AR75" s="34"/>
      <c r="BE75" s="33"/>
    </row>
    <row r="76" spans="1:57" s="2" customFormat="1" ht="11.25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5" customHeight="1">
      <c r="A82" s="33"/>
      <c r="B82" s="34"/>
      <c r="C82" s="22" t="s">
        <v>55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11</v>
      </c>
      <c r="L84" s="4" t="str">
        <f>K5</f>
        <v>19-100</v>
      </c>
      <c r="AR84" s="52"/>
    </row>
    <row r="85" spans="1:91" s="5" customFormat="1" ht="36.950000000000003" customHeight="1">
      <c r="B85" s="53"/>
      <c r="C85" s="54" t="s">
        <v>14</v>
      </c>
      <c r="L85" s="243" t="str">
        <f>K6</f>
        <v>Fakultná nemocnica Trenčín, Prístavba výťahu k budove geriatrie</v>
      </c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  <c r="AJ85" s="244"/>
      <c r="AK85" s="244"/>
      <c r="AL85" s="244"/>
      <c r="AM85" s="244"/>
      <c r="AN85" s="244"/>
      <c r="AO85" s="244"/>
      <c r="AR85" s="53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18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Legionárska 28, Trenčín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20</v>
      </c>
      <c r="AJ87" s="33"/>
      <c r="AK87" s="33"/>
      <c r="AL87" s="33"/>
      <c r="AM87" s="245" t="str">
        <f>IF(AN8= "","",AN8)</f>
        <v>25. 11. 2019</v>
      </c>
      <c r="AN87" s="245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8" t="s">
        <v>22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Fakultná nemocnica Trenčín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28</v>
      </c>
      <c r="AJ89" s="33"/>
      <c r="AK89" s="33"/>
      <c r="AL89" s="33"/>
      <c r="AM89" s="246" t="str">
        <f>IF(E17="","",E17)</f>
        <v>PF7 s.r.o.</v>
      </c>
      <c r="AN89" s="247"/>
      <c r="AO89" s="247"/>
      <c r="AP89" s="247"/>
      <c r="AQ89" s="33"/>
      <c r="AR89" s="34"/>
      <c r="AS89" s="248" t="s">
        <v>56</v>
      </c>
      <c r="AT89" s="249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" customHeight="1">
      <c r="A90" s="33"/>
      <c r="B90" s="34"/>
      <c r="C90" s="28" t="s">
        <v>26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32</v>
      </c>
      <c r="AJ90" s="33"/>
      <c r="AK90" s="33"/>
      <c r="AL90" s="33"/>
      <c r="AM90" s="246" t="str">
        <f>IF(E20="","",E20)</f>
        <v>Ing. Žarnovický</v>
      </c>
      <c r="AN90" s="247"/>
      <c r="AO90" s="247"/>
      <c r="AP90" s="247"/>
      <c r="AQ90" s="33"/>
      <c r="AR90" s="34"/>
      <c r="AS90" s="250"/>
      <c r="AT90" s="251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50"/>
      <c r="AT91" s="251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52" t="s">
        <v>57</v>
      </c>
      <c r="D92" s="253"/>
      <c r="E92" s="253"/>
      <c r="F92" s="253"/>
      <c r="G92" s="253"/>
      <c r="H92" s="61"/>
      <c r="I92" s="255" t="s">
        <v>58</v>
      </c>
      <c r="J92" s="253"/>
      <c r="K92" s="253"/>
      <c r="L92" s="253"/>
      <c r="M92" s="253"/>
      <c r="N92" s="253"/>
      <c r="O92" s="253"/>
      <c r="P92" s="253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4" t="s">
        <v>59</v>
      </c>
      <c r="AH92" s="253"/>
      <c r="AI92" s="253"/>
      <c r="AJ92" s="253"/>
      <c r="AK92" s="253"/>
      <c r="AL92" s="253"/>
      <c r="AM92" s="253"/>
      <c r="AN92" s="255" t="s">
        <v>60</v>
      </c>
      <c r="AO92" s="253"/>
      <c r="AP92" s="256"/>
      <c r="AQ92" s="62" t="s">
        <v>61</v>
      </c>
      <c r="AR92" s="34"/>
      <c r="AS92" s="63" t="s">
        <v>62</v>
      </c>
      <c r="AT92" s="64" t="s">
        <v>63</v>
      </c>
      <c r="AU92" s="64" t="s">
        <v>64</v>
      </c>
      <c r="AV92" s="64" t="s">
        <v>65</v>
      </c>
      <c r="AW92" s="64" t="s">
        <v>66</v>
      </c>
      <c r="AX92" s="64" t="s">
        <v>67</v>
      </c>
      <c r="AY92" s="64" t="s">
        <v>68</v>
      </c>
      <c r="AZ92" s="64" t="s">
        <v>69</v>
      </c>
      <c r="BA92" s="64" t="s">
        <v>70</v>
      </c>
      <c r="BB92" s="64" t="s">
        <v>71</v>
      </c>
      <c r="BC92" s="64" t="s">
        <v>72</v>
      </c>
      <c r="BD92" s="65" t="s">
        <v>73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50000000000003" customHeight="1">
      <c r="B94" s="69"/>
      <c r="C94" s="70" t="s">
        <v>74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60">
        <f>ROUND(SUM(AG95:AG100),2)</f>
        <v>0</v>
      </c>
      <c r="AH94" s="260"/>
      <c r="AI94" s="260"/>
      <c r="AJ94" s="260"/>
      <c r="AK94" s="260"/>
      <c r="AL94" s="260"/>
      <c r="AM94" s="260"/>
      <c r="AN94" s="261">
        <f t="shared" ref="AN94:AN100" si="0">SUM(AG94,AT94)</f>
        <v>0</v>
      </c>
      <c r="AO94" s="261"/>
      <c r="AP94" s="261"/>
      <c r="AQ94" s="73" t="s">
        <v>1</v>
      </c>
      <c r="AR94" s="69"/>
      <c r="AS94" s="74">
        <f>ROUND(SUM(AS95:AS100),2)</f>
        <v>0</v>
      </c>
      <c r="AT94" s="75">
        <f t="shared" ref="AT94:AT100" si="1">ROUND(SUM(AV94:AW94),2)</f>
        <v>0</v>
      </c>
      <c r="AU94" s="76">
        <f>ROUND(SUM(AU95:AU100),5)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ROUND(SUM(AZ95:AZ100),2)</f>
        <v>0</v>
      </c>
      <c r="BA94" s="75">
        <f>ROUND(SUM(BA95:BA100),2)</f>
        <v>0</v>
      </c>
      <c r="BB94" s="75">
        <f>ROUND(SUM(BB95:BB100),2)</f>
        <v>0</v>
      </c>
      <c r="BC94" s="75">
        <f>ROUND(SUM(BC95:BC100),2)</f>
        <v>0</v>
      </c>
      <c r="BD94" s="77">
        <f>ROUND(SUM(BD95:BD100),2)</f>
        <v>0</v>
      </c>
      <c r="BS94" s="78" t="s">
        <v>75</v>
      </c>
      <c r="BT94" s="78" t="s">
        <v>76</v>
      </c>
      <c r="BU94" s="79" t="s">
        <v>77</v>
      </c>
      <c r="BV94" s="78" t="s">
        <v>78</v>
      </c>
      <c r="BW94" s="78" t="s">
        <v>4</v>
      </c>
      <c r="BX94" s="78" t="s">
        <v>79</v>
      </c>
      <c r="CL94" s="78" t="s">
        <v>1</v>
      </c>
    </row>
    <row r="95" spans="1:91" s="7" customFormat="1" ht="16.5" customHeight="1">
      <c r="A95" s="80" t="s">
        <v>80</v>
      </c>
      <c r="B95" s="81"/>
      <c r="C95" s="82"/>
      <c r="D95" s="257" t="s">
        <v>81</v>
      </c>
      <c r="E95" s="257"/>
      <c r="F95" s="257"/>
      <c r="G95" s="257"/>
      <c r="H95" s="257"/>
      <c r="I95" s="83"/>
      <c r="J95" s="257" t="s">
        <v>82</v>
      </c>
      <c r="K95" s="257"/>
      <c r="L95" s="257"/>
      <c r="M95" s="257"/>
      <c r="N95" s="257"/>
      <c r="O95" s="257"/>
      <c r="P95" s="257"/>
      <c r="Q95" s="257"/>
      <c r="R95" s="257"/>
      <c r="S95" s="257"/>
      <c r="T95" s="257"/>
      <c r="U95" s="257"/>
      <c r="V95" s="257"/>
      <c r="W95" s="257"/>
      <c r="X95" s="257"/>
      <c r="Y95" s="257"/>
      <c r="Z95" s="257"/>
      <c r="AA95" s="257"/>
      <c r="AB95" s="257"/>
      <c r="AC95" s="257"/>
      <c r="AD95" s="257"/>
      <c r="AE95" s="257"/>
      <c r="AF95" s="257"/>
      <c r="AG95" s="258">
        <f>'01 - Búracie práce'!J30</f>
        <v>0</v>
      </c>
      <c r="AH95" s="259"/>
      <c r="AI95" s="259"/>
      <c r="AJ95" s="259"/>
      <c r="AK95" s="259"/>
      <c r="AL95" s="259"/>
      <c r="AM95" s="259"/>
      <c r="AN95" s="258">
        <f t="shared" si="0"/>
        <v>0</v>
      </c>
      <c r="AO95" s="259"/>
      <c r="AP95" s="259"/>
      <c r="AQ95" s="84" t="s">
        <v>83</v>
      </c>
      <c r="AR95" s="81"/>
      <c r="AS95" s="85">
        <v>0</v>
      </c>
      <c r="AT95" s="86">
        <f t="shared" si="1"/>
        <v>0</v>
      </c>
      <c r="AU95" s="87">
        <f>'01 - Búracie práce'!P129</f>
        <v>0</v>
      </c>
      <c r="AV95" s="86">
        <f>'01 - Búracie práce'!J33</f>
        <v>0</v>
      </c>
      <c r="AW95" s="86">
        <f>'01 - Búracie práce'!J34</f>
        <v>0</v>
      </c>
      <c r="AX95" s="86">
        <f>'01 - Búracie práce'!J35</f>
        <v>0</v>
      </c>
      <c r="AY95" s="86">
        <f>'01 - Búracie práce'!J36</f>
        <v>0</v>
      </c>
      <c r="AZ95" s="86">
        <f>'01 - Búracie práce'!F33</f>
        <v>0</v>
      </c>
      <c r="BA95" s="86">
        <f>'01 - Búracie práce'!F34</f>
        <v>0</v>
      </c>
      <c r="BB95" s="86">
        <f>'01 - Búracie práce'!F35</f>
        <v>0</v>
      </c>
      <c r="BC95" s="86">
        <f>'01 - Búracie práce'!F36</f>
        <v>0</v>
      </c>
      <c r="BD95" s="88">
        <f>'01 - Búracie práce'!F37</f>
        <v>0</v>
      </c>
      <c r="BT95" s="89" t="s">
        <v>84</v>
      </c>
      <c r="BV95" s="89" t="s">
        <v>78</v>
      </c>
      <c r="BW95" s="89" t="s">
        <v>85</v>
      </c>
      <c r="BX95" s="89" t="s">
        <v>4</v>
      </c>
      <c r="CL95" s="89" t="s">
        <v>1</v>
      </c>
      <c r="CM95" s="89" t="s">
        <v>76</v>
      </c>
    </row>
    <row r="96" spans="1:91" s="7" customFormat="1" ht="16.5" customHeight="1">
      <c r="A96" s="80" t="s">
        <v>80</v>
      </c>
      <c r="B96" s="81"/>
      <c r="C96" s="82"/>
      <c r="D96" s="257" t="s">
        <v>86</v>
      </c>
      <c r="E96" s="257"/>
      <c r="F96" s="257"/>
      <c r="G96" s="257"/>
      <c r="H96" s="257"/>
      <c r="I96" s="83"/>
      <c r="J96" s="257" t="s">
        <v>87</v>
      </c>
      <c r="K96" s="257"/>
      <c r="L96" s="257"/>
      <c r="M96" s="257"/>
      <c r="N96" s="257"/>
      <c r="O96" s="257"/>
      <c r="P96" s="257"/>
      <c r="Q96" s="257"/>
      <c r="R96" s="257"/>
      <c r="S96" s="257"/>
      <c r="T96" s="257"/>
      <c r="U96" s="257"/>
      <c r="V96" s="257"/>
      <c r="W96" s="257"/>
      <c r="X96" s="257"/>
      <c r="Y96" s="257"/>
      <c r="Z96" s="257"/>
      <c r="AA96" s="257"/>
      <c r="AB96" s="257"/>
      <c r="AC96" s="257"/>
      <c r="AD96" s="257"/>
      <c r="AE96" s="257"/>
      <c r="AF96" s="257"/>
      <c r="AG96" s="258">
        <f>'02 - Navrhovaný stav'!J30</f>
        <v>0</v>
      </c>
      <c r="AH96" s="259"/>
      <c r="AI96" s="259"/>
      <c r="AJ96" s="259"/>
      <c r="AK96" s="259"/>
      <c r="AL96" s="259"/>
      <c r="AM96" s="259"/>
      <c r="AN96" s="258">
        <f t="shared" si="0"/>
        <v>0</v>
      </c>
      <c r="AO96" s="259"/>
      <c r="AP96" s="259"/>
      <c r="AQ96" s="84" t="s">
        <v>83</v>
      </c>
      <c r="AR96" s="81"/>
      <c r="AS96" s="85">
        <v>0</v>
      </c>
      <c r="AT96" s="86">
        <f t="shared" si="1"/>
        <v>0</v>
      </c>
      <c r="AU96" s="87">
        <f>'02 - Navrhovaný stav'!P139</f>
        <v>0</v>
      </c>
      <c r="AV96" s="86">
        <f>'02 - Navrhovaný stav'!J33</f>
        <v>0</v>
      </c>
      <c r="AW96" s="86">
        <f>'02 - Navrhovaný stav'!J34</f>
        <v>0</v>
      </c>
      <c r="AX96" s="86">
        <f>'02 - Navrhovaný stav'!J35</f>
        <v>0</v>
      </c>
      <c r="AY96" s="86">
        <f>'02 - Navrhovaný stav'!J36</f>
        <v>0</v>
      </c>
      <c r="AZ96" s="86">
        <f>'02 - Navrhovaný stav'!F33</f>
        <v>0</v>
      </c>
      <c r="BA96" s="86">
        <f>'02 - Navrhovaný stav'!F34</f>
        <v>0</v>
      </c>
      <c r="BB96" s="86">
        <f>'02 - Navrhovaný stav'!F35</f>
        <v>0</v>
      </c>
      <c r="BC96" s="86">
        <f>'02 - Navrhovaný stav'!F36</f>
        <v>0</v>
      </c>
      <c r="BD96" s="88">
        <f>'02 - Navrhovaný stav'!F37</f>
        <v>0</v>
      </c>
      <c r="BT96" s="89" t="s">
        <v>84</v>
      </c>
      <c r="BV96" s="89" t="s">
        <v>78</v>
      </c>
      <c r="BW96" s="89" t="s">
        <v>88</v>
      </c>
      <c r="BX96" s="89" t="s">
        <v>4</v>
      </c>
      <c r="CL96" s="89" t="s">
        <v>1</v>
      </c>
      <c r="CM96" s="89" t="s">
        <v>76</v>
      </c>
    </row>
    <row r="97" spans="1:91" s="7" customFormat="1" ht="16.5" customHeight="1">
      <c r="A97" s="80" t="s">
        <v>80</v>
      </c>
      <c r="B97" s="81"/>
      <c r="C97" s="82"/>
      <c r="D97" s="257" t="s">
        <v>89</v>
      </c>
      <c r="E97" s="257"/>
      <c r="F97" s="257"/>
      <c r="G97" s="257"/>
      <c r="H97" s="257"/>
      <c r="I97" s="83"/>
      <c r="J97" s="257" t="s">
        <v>90</v>
      </c>
      <c r="K97" s="257"/>
      <c r="L97" s="257"/>
      <c r="M97" s="257"/>
      <c r="N97" s="257"/>
      <c r="O97" s="257"/>
      <c r="P97" s="257"/>
      <c r="Q97" s="257"/>
      <c r="R97" s="257"/>
      <c r="S97" s="257"/>
      <c r="T97" s="257"/>
      <c r="U97" s="257"/>
      <c r="V97" s="257"/>
      <c r="W97" s="257"/>
      <c r="X97" s="257"/>
      <c r="Y97" s="257"/>
      <c r="Z97" s="257"/>
      <c r="AA97" s="257"/>
      <c r="AB97" s="257"/>
      <c r="AC97" s="257"/>
      <c r="AD97" s="257"/>
      <c r="AE97" s="257"/>
      <c r="AF97" s="257"/>
      <c r="AG97" s="258">
        <f>'03 - Zdravotechnika'!J30</f>
        <v>0</v>
      </c>
      <c r="AH97" s="259"/>
      <c r="AI97" s="259"/>
      <c r="AJ97" s="259"/>
      <c r="AK97" s="259"/>
      <c r="AL97" s="259"/>
      <c r="AM97" s="259"/>
      <c r="AN97" s="258">
        <f t="shared" si="0"/>
        <v>0</v>
      </c>
      <c r="AO97" s="259"/>
      <c r="AP97" s="259"/>
      <c r="AQ97" s="84" t="s">
        <v>83</v>
      </c>
      <c r="AR97" s="81"/>
      <c r="AS97" s="85">
        <v>0</v>
      </c>
      <c r="AT97" s="86">
        <f t="shared" si="1"/>
        <v>0</v>
      </c>
      <c r="AU97" s="87">
        <f>'03 - Zdravotechnika'!P124</f>
        <v>0</v>
      </c>
      <c r="AV97" s="86">
        <f>'03 - Zdravotechnika'!J33</f>
        <v>0</v>
      </c>
      <c r="AW97" s="86">
        <f>'03 - Zdravotechnika'!J34</f>
        <v>0</v>
      </c>
      <c r="AX97" s="86">
        <f>'03 - Zdravotechnika'!J35</f>
        <v>0</v>
      </c>
      <c r="AY97" s="86">
        <f>'03 - Zdravotechnika'!J36</f>
        <v>0</v>
      </c>
      <c r="AZ97" s="86">
        <f>'03 - Zdravotechnika'!F33</f>
        <v>0</v>
      </c>
      <c r="BA97" s="86">
        <f>'03 - Zdravotechnika'!F34</f>
        <v>0</v>
      </c>
      <c r="BB97" s="86">
        <f>'03 - Zdravotechnika'!F35</f>
        <v>0</v>
      </c>
      <c r="BC97" s="86">
        <f>'03 - Zdravotechnika'!F36</f>
        <v>0</v>
      </c>
      <c r="BD97" s="88">
        <f>'03 - Zdravotechnika'!F37</f>
        <v>0</v>
      </c>
      <c r="BT97" s="89" t="s">
        <v>84</v>
      </c>
      <c r="BV97" s="89" t="s">
        <v>78</v>
      </c>
      <c r="BW97" s="89" t="s">
        <v>91</v>
      </c>
      <c r="BX97" s="89" t="s">
        <v>4</v>
      </c>
      <c r="CL97" s="89" t="s">
        <v>1</v>
      </c>
      <c r="CM97" s="89" t="s">
        <v>76</v>
      </c>
    </row>
    <row r="98" spans="1:91" s="7" customFormat="1" ht="16.5" customHeight="1">
      <c r="A98" s="80" t="s">
        <v>80</v>
      </c>
      <c r="B98" s="81"/>
      <c r="C98" s="82"/>
      <c r="D98" s="257" t="s">
        <v>92</v>
      </c>
      <c r="E98" s="257"/>
      <c r="F98" s="257"/>
      <c r="G98" s="257"/>
      <c r="H98" s="257"/>
      <c r="I98" s="83"/>
      <c r="J98" s="257" t="s">
        <v>93</v>
      </c>
      <c r="K98" s="257"/>
      <c r="L98" s="257"/>
      <c r="M98" s="257"/>
      <c r="N98" s="257"/>
      <c r="O98" s="257"/>
      <c r="P98" s="257"/>
      <c r="Q98" s="257"/>
      <c r="R98" s="257"/>
      <c r="S98" s="257"/>
      <c r="T98" s="257"/>
      <c r="U98" s="257"/>
      <c r="V98" s="257"/>
      <c r="W98" s="257"/>
      <c r="X98" s="257"/>
      <c r="Y98" s="257"/>
      <c r="Z98" s="257"/>
      <c r="AA98" s="257"/>
      <c r="AB98" s="257"/>
      <c r="AC98" s="257"/>
      <c r="AD98" s="257"/>
      <c r="AE98" s="257"/>
      <c r="AF98" s="257"/>
      <c r="AG98" s="258">
        <f>'04 - Vykurovanie'!J30</f>
        <v>0</v>
      </c>
      <c r="AH98" s="259"/>
      <c r="AI98" s="259"/>
      <c r="AJ98" s="259"/>
      <c r="AK98" s="259"/>
      <c r="AL98" s="259"/>
      <c r="AM98" s="259"/>
      <c r="AN98" s="258">
        <f t="shared" si="0"/>
        <v>0</v>
      </c>
      <c r="AO98" s="259"/>
      <c r="AP98" s="259"/>
      <c r="AQ98" s="84" t="s">
        <v>83</v>
      </c>
      <c r="AR98" s="81"/>
      <c r="AS98" s="85">
        <v>0</v>
      </c>
      <c r="AT98" s="86">
        <f t="shared" si="1"/>
        <v>0</v>
      </c>
      <c r="AU98" s="87">
        <f>'04 - Vykurovanie'!P123</f>
        <v>0</v>
      </c>
      <c r="AV98" s="86">
        <f>'04 - Vykurovanie'!J33</f>
        <v>0</v>
      </c>
      <c r="AW98" s="86">
        <f>'04 - Vykurovanie'!J34</f>
        <v>0</v>
      </c>
      <c r="AX98" s="86">
        <f>'04 - Vykurovanie'!J35</f>
        <v>0</v>
      </c>
      <c r="AY98" s="86">
        <f>'04 - Vykurovanie'!J36</f>
        <v>0</v>
      </c>
      <c r="AZ98" s="86">
        <f>'04 - Vykurovanie'!F33</f>
        <v>0</v>
      </c>
      <c r="BA98" s="86">
        <f>'04 - Vykurovanie'!F34</f>
        <v>0</v>
      </c>
      <c r="BB98" s="86">
        <f>'04 - Vykurovanie'!F35</f>
        <v>0</v>
      </c>
      <c r="BC98" s="86">
        <f>'04 - Vykurovanie'!F36</f>
        <v>0</v>
      </c>
      <c r="BD98" s="88">
        <f>'04 - Vykurovanie'!F37</f>
        <v>0</v>
      </c>
      <c r="BT98" s="89" t="s">
        <v>84</v>
      </c>
      <c r="BV98" s="89" t="s">
        <v>78</v>
      </c>
      <c r="BW98" s="89" t="s">
        <v>94</v>
      </c>
      <c r="BX98" s="89" t="s">
        <v>4</v>
      </c>
      <c r="CL98" s="89" t="s">
        <v>1</v>
      </c>
      <c r="CM98" s="89" t="s">
        <v>76</v>
      </c>
    </row>
    <row r="99" spans="1:91" s="7" customFormat="1" ht="16.5" customHeight="1">
      <c r="A99" s="80" t="s">
        <v>80</v>
      </c>
      <c r="B99" s="81"/>
      <c r="C99" s="82"/>
      <c r="D99" s="257" t="s">
        <v>95</v>
      </c>
      <c r="E99" s="257"/>
      <c r="F99" s="257"/>
      <c r="G99" s="257"/>
      <c r="H99" s="257"/>
      <c r="I99" s="83"/>
      <c r="J99" s="257" t="s">
        <v>96</v>
      </c>
      <c r="K99" s="257"/>
      <c r="L99" s="257"/>
      <c r="M99" s="257"/>
      <c r="N99" s="257"/>
      <c r="O99" s="257"/>
      <c r="P99" s="257"/>
      <c r="Q99" s="257"/>
      <c r="R99" s="257"/>
      <c r="S99" s="257"/>
      <c r="T99" s="257"/>
      <c r="U99" s="257"/>
      <c r="V99" s="257"/>
      <c r="W99" s="257"/>
      <c r="X99" s="257"/>
      <c r="Y99" s="257"/>
      <c r="Z99" s="257"/>
      <c r="AA99" s="257"/>
      <c r="AB99" s="257"/>
      <c r="AC99" s="257"/>
      <c r="AD99" s="257"/>
      <c r="AE99" s="257"/>
      <c r="AF99" s="257"/>
      <c r="AG99" s="258">
        <f>'05 - Elektroinštalácia a ...'!J30</f>
        <v>0</v>
      </c>
      <c r="AH99" s="259"/>
      <c r="AI99" s="259"/>
      <c r="AJ99" s="259"/>
      <c r="AK99" s="259"/>
      <c r="AL99" s="259"/>
      <c r="AM99" s="259"/>
      <c r="AN99" s="258">
        <f t="shared" si="0"/>
        <v>0</v>
      </c>
      <c r="AO99" s="259"/>
      <c r="AP99" s="259"/>
      <c r="AQ99" s="84" t="s">
        <v>83</v>
      </c>
      <c r="AR99" s="81"/>
      <c r="AS99" s="85">
        <v>0</v>
      </c>
      <c r="AT99" s="86">
        <f t="shared" si="1"/>
        <v>0</v>
      </c>
      <c r="AU99" s="87">
        <f>'05 - Elektroinštalácia a ...'!P120</f>
        <v>0</v>
      </c>
      <c r="AV99" s="86">
        <f>'05 - Elektroinštalácia a ...'!J33</f>
        <v>0</v>
      </c>
      <c r="AW99" s="86">
        <f>'05 - Elektroinštalácia a ...'!J34</f>
        <v>0</v>
      </c>
      <c r="AX99" s="86">
        <f>'05 - Elektroinštalácia a ...'!J35</f>
        <v>0</v>
      </c>
      <c r="AY99" s="86">
        <f>'05 - Elektroinštalácia a ...'!J36</f>
        <v>0</v>
      </c>
      <c r="AZ99" s="86">
        <f>'05 - Elektroinštalácia a ...'!F33</f>
        <v>0</v>
      </c>
      <c r="BA99" s="86">
        <f>'05 - Elektroinštalácia a ...'!F34</f>
        <v>0</v>
      </c>
      <c r="BB99" s="86">
        <f>'05 - Elektroinštalácia a ...'!F35</f>
        <v>0</v>
      </c>
      <c r="BC99" s="86">
        <f>'05 - Elektroinštalácia a ...'!F36</f>
        <v>0</v>
      </c>
      <c r="BD99" s="88">
        <f>'05 - Elektroinštalácia a ...'!F37</f>
        <v>0</v>
      </c>
      <c r="BT99" s="89" t="s">
        <v>84</v>
      </c>
      <c r="BV99" s="89" t="s">
        <v>78</v>
      </c>
      <c r="BW99" s="89" t="s">
        <v>97</v>
      </c>
      <c r="BX99" s="89" t="s">
        <v>4</v>
      </c>
      <c r="CL99" s="89" t="s">
        <v>1</v>
      </c>
      <c r="CM99" s="89" t="s">
        <v>76</v>
      </c>
    </row>
    <row r="100" spans="1:91" s="7" customFormat="1" ht="16.5" customHeight="1">
      <c r="A100" s="80" t="s">
        <v>80</v>
      </c>
      <c r="B100" s="81"/>
      <c r="C100" s="82"/>
      <c r="D100" s="257" t="s">
        <v>98</v>
      </c>
      <c r="E100" s="257"/>
      <c r="F100" s="257"/>
      <c r="G100" s="257"/>
      <c r="H100" s="257"/>
      <c r="I100" s="83"/>
      <c r="J100" s="257" t="s">
        <v>99</v>
      </c>
      <c r="K100" s="257"/>
      <c r="L100" s="257"/>
      <c r="M100" s="257"/>
      <c r="N100" s="257"/>
      <c r="O100" s="257"/>
      <c r="P100" s="257"/>
      <c r="Q100" s="257"/>
      <c r="R100" s="257"/>
      <c r="S100" s="257"/>
      <c r="T100" s="257"/>
      <c r="U100" s="257"/>
      <c r="V100" s="257"/>
      <c r="W100" s="257"/>
      <c r="X100" s="257"/>
      <c r="Y100" s="257"/>
      <c r="Z100" s="257"/>
      <c r="AA100" s="257"/>
      <c r="AB100" s="257"/>
      <c r="AC100" s="257"/>
      <c r="AD100" s="257"/>
      <c r="AE100" s="257"/>
      <c r="AF100" s="257"/>
      <c r="AG100" s="258">
        <f>'06 - Výťah'!J30</f>
        <v>0</v>
      </c>
      <c r="AH100" s="259"/>
      <c r="AI100" s="259"/>
      <c r="AJ100" s="259"/>
      <c r="AK100" s="259"/>
      <c r="AL100" s="259"/>
      <c r="AM100" s="259"/>
      <c r="AN100" s="258">
        <f t="shared" si="0"/>
        <v>0</v>
      </c>
      <c r="AO100" s="259"/>
      <c r="AP100" s="259"/>
      <c r="AQ100" s="84" t="s">
        <v>83</v>
      </c>
      <c r="AR100" s="81"/>
      <c r="AS100" s="90">
        <v>0</v>
      </c>
      <c r="AT100" s="91">
        <f t="shared" si="1"/>
        <v>0</v>
      </c>
      <c r="AU100" s="92">
        <f>'06 - Výťah'!P119</f>
        <v>0</v>
      </c>
      <c r="AV100" s="91">
        <f>'06 - Výťah'!J33</f>
        <v>0</v>
      </c>
      <c r="AW100" s="91">
        <f>'06 - Výťah'!J34</f>
        <v>0</v>
      </c>
      <c r="AX100" s="91">
        <f>'06 - Výťah'!J35</f>
        <v>0</v>
      </c>
      <c r="AY100" s="91">
        <f>'06 - Výťah'!J36</f>
        <v>0</v>
      </c>
      <c r="AZ100" s="91">
        <f>'06 - Výťah'!F33</f>
        <v>0</v>
      </c>
      <c r="BA100" s="91">
        <f>'06 - Výťah'!F34</f>
        <v>0</v>
      </c>
      <c r="BB100" s="91">
        <f>'06 - Výťah'!F35</f>
        <v>0</v>
      </c>
      <c r="BC100" s="91">
        <f>'06 - Výťah'!F36</f>
        <v>0</v>
      </c>
      <c r="BD100" s="93">
        <f>'06 - Výťah'!F37</f>
        <v>0</v>
      </c>
      <c r="BT100" s="89" t="s">
        <v>84</v>
      </c>
      <c r="BV100" s="89" t="s">
        <v>78</v>
      </c>
      <c r="BW100" s="89" t="s">
        <v>100</v>
      </c>
      <c r="BX100" s="89" t="s">
        <v>4</v>
      </c>
      <c r="CL100" s="89" t="s">
        <v>1</v>
      </c>
      <c r="CM100" s="89" t="s">
        <v>76</v>
      </c>
    </row>
    <row r="101" spans="1:91" s="2" customFormat="1" ht="30" customHeight="1">
      <c r="A101" s="33"/>
      <c r="B101" s="34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4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91" s="2" customFormat="1" ht="6.95" customHeight="1">
      <c r="A102" s="33"/>
      <c r="B102" s="48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34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</sheetData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01 - Búracie práce'!C2" display="/" xr:uid="{00000000-0004-0000-0000-000000000000}"/>
    <hyperlink ref="A96" location="'02 - Navrhovaný stav'!C2" display="/" xr:uid="{00000000-0004-0000-0000-000001000000}"/>
    <hyperlink ref="A97" location="'03 - Zdravotechnika'!C2" display="/" xr:uid="{00000000-0004-0000-0000-000002000000}"/>
    <hyperlink ref="A98" location="'04 - Vykurovanie'!C2" display="/" xr:uid="{00000000-0004-0000-0000-000003000000}"/>
    <hyperlink ref="A99" location="'05 - Elektroinštalácia a ...'!C2" display="/" xr:uid="{00000000-0004-0000-0000-000004000000}"/>
    <hyperlink ref="A100" location="'06 - Výťah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51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4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I2" s="94"/>
      <c r="L2" s="281" t="s">
        <v>5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8" t="s">
        <v>85</v>
      </c>
      <c r="AZ2" s="95" t="s">
        <v>101</v>
      </c>
      <c r="BA2" s="95" t="s">
        <v>102</v>
      </c>
      <c r="BB2" s="95" t="s">
        <v>103</v>
      </c>
      <c r="BC2" s="95" t="s">
        <v>104</v>
      </c>
      <c r="BD2" s="95" t="s">
        <v>105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96"/>
      <c r="J3" s="20"/>
      <c r="K3" s="20"/>
      <c r="L3" s="21"/>
      <c r="AT3" s="18" t="s">
        <v>76</v>
      </c>
    </row>
    <row r="4" spans="1:56" s="1" customFormat="1" ht="24.95" customHeight="1">
      <c r="B4" s="21"/>
      <c r="D4" s="22" t="s">
        <v>106</v>
      </c>
      <c r="I4" s="94"/>
      <c r="L4" s="21"/>
      <c r="M4" s="97" t="s">
        <v>9</v>
      </c>
      <c r="AT4" s="18" t="s">
        <v>3</v>
      </c>
    </row>
    <row r="5" spans="1:56" s="1" customFormat="1" ht="6.95" customHeight="1">
      <c r="B5" s="21"/>
      <c r="I5" s="94"/>
      <c r="L5" s="21"/>
    </row>
    <row r="6" spans="1:56" s="1" customFormat="1" ht="12" customHeight="1">
      <c r="B6" s="21"/>
      <c r="D6" s="28" t="s">
        <v>14</v>
      </c>
      <c r="I6" s="94"/>
      <c r="L6" s="21"/>
    </row>
    <row r="7" spans="1:56" s="1" customFormat="1" ht="16.5" customHeight="1">
      <c r="B7" s="21"/>
      <c r="E7" s="282" t="str">
        <f>'Rekapitulácia stavby'!K6</f>
        <v>Fakultná nemocnica Trenčín, Prístavba výťahu k budove geriatrie</v>
      </c>
      <c r="F7" s="283"/>
      <c r="G7" s="283"/>
      <c r="H7" s="283"/>
      <c r="I7" s="94"/>
      <c r="L7" s="21"/>
    </row>
    <row r="8" spans="1:56" s="2" customFormat="1" ht="12" customHeight="1">
      <c r="A8" s="33"/>
      <c r="B8" s="34"/>
      <c r="C8" s="33"/>
      <c r="D8" s="28" t="s">
        <v>107</v>
      </c>
      <c r="E8" s="33"/>
      <c r="F8" s="33"/>
      <c r="G8" s="33"/>
      <c r="H8" s="33"/>
      <c r="I8" s="98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56" s="2" customFormat="1" ht="16.5" customHeight="1">
      <c r="A9" s="33"/>
      <c r="B9" s="34"/>
      <c r="C9" s="33"/>
      <c r="D9" s="33"/>
      <c r="E9" s="243" t="s">
        <v>108</v>
      </c>
      <c r="F9" s="284"/>
      <c r="G9" s="284"/>
      <c r="H9" s="284"/>
      <c r="I9" s="98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1.25">
      <c r="A10" s="33"/>
      <c r="B10" s="34"/>
      <c r="C10" s="33"/>
      <c r="D10" s="33"/>
      <c r="E10" s="33"/>
      <c r="F10" s="33"/>
      <c r="G10" s="33"/>
      <c r="H10" s="33"/>
      <c r="I10" s="98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99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99" t="s">
        <v>20</v>
      </c>
      <c r="J12" s="56" t="str">
        <f>'Rekapitulácia stavby'!AN8</f>
        <v>25. 11. 2019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98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99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99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98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99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85" t="str">
        <f>'Rekapitulácia stavby'!E14</f>
        <v>Vyplň údaj</v>
      </c>
      <c r="F18" s="265"/>
      <c r="G18" s="265"/>
      <c r="H18" s="265"/>
      <c r="I18" s="99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98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99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99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98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99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99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98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98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70" t="s">
        <v>1</v>
      </c>
      <c r="F27" s="270"/>
      <c r="G27" s="270"/>
      <c r="H27" s="270"/>
      <c r="I27" s="102"/>
      <c r="J27" s="100"/>
      <c r="K27" s="100"/>
      <c r="L27" s="103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98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04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36</v>
      </c>
      <c r="E30" s="33"/>
      <c r="F30" s="33"/>
      <c r="G30" s="33"/>
      <c r="H30" s="33"/>
      <c r="I30" s="98"/>
      <c r="J30" s="72">
        <f>ROUND(J129,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104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38</v>
      </c>
      <c r="G32" s="33"/>
      <c r="H32" s="33"/>
      <c r="I32" s="106" t="s">
        <v>37</v>
      </c>
      <c r="J32" s="37" t="s">
        <v>39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7" t="s">
        <v>40</v>
      </c>
      <c r="E33" s="28" t="s">
        <v>41</v>
      </c>
      <c r="F33" s="108">
        <f>ROUND((ROUND((SUM(BE129:BE244)),  2) + SUM(BE246:BE250)), 2)</f>
        <v>0</v>
      </c>
      <c r="G33" s="33"/>
      <c r="H33" s="33"/>
      <c r="I33" s="109">
        <v>0.2</v>
      </c>
      <c r="J33" s="108">
        <f>ROUND((ROUND(((SUM(BE129:BE244))*I33),  2) + (SUM(BE246:BE250)*I33)),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42</v>
      </c>
      <c r="F34" s="108">
        <f>ROUND((ROUND((SUM(BF129:BF244)),  2) + SUM(BF246:BF250)), 2)</f>
        <v>0</v>
      </c>
      <c r="G34" s="33"/>
      <c r="H34" s="33"/>
      <c r="I34" s="109">
        <v>0.2</v>
      </c>
      <c r="J34" s="108">
        <f>ROUND((ROUND(((SUM(BF129:BF244))*I34),  2) + (SUM(BF246:BF250)*I34)),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43</v>
      </c>
      <c r="F35" s="108">
        <f>ROUND((ROUND((SUM(BG129:BG244)),  2) + SUM(BG246:BG250)), 2)</f>
        <v>0</v>
      </c>
      <c r="G35" s="33"/>
      <c r="H35" s="33"/>
      <c r="I35" s="109">
        <v>0.2</v>
      </c>
      <c r="J35" s="108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44</v>
      </c>
      <c r="F36" s="108">
        <f>ROUND((ROUND((SUM(BH129:BH244)),  2) + SUM(BH246:BH250)), 2)</f>
        <v>0</v>
      </c>
      <c r="G36" s="33"/>
      <c r="H36" s="33"/>
      <c r="I36" s="109">
        <v>0.2</v>
      </c>
      <c r="J36" s="108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45</v>
      </c>
      <c r="F37" s="108">
        <f>ROUND((ROUND((SUM(BI129:BI244)),  2) + SUM(BI246:BI250)), 2)</f>
        <v>0</v>
      </c>
      <c r="G37" s="33"/>
      <c r="H37" s="33"/>
      <c r="I37" s="109">
        <v>0</v>
      </c>
      <c r="J37" s="108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98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0"/>
      <c r="D39" s="111" t="s">
        <v>46</v>
      </c>
      <c r="E39" s="61"/>
      <c r="F39" s="61"/>
      <c r="G39" s="112" t="s">
        <v>47</v>
      </c>
      <c r="H39" s="113" t="s">
        <v>48</v>
      </c>
      <c r="I39" s="114"/>
      <c r="J39" s="115">
        <f>SUM(J30:J37)</f>
        <v>0</v>
      </c>
      <c r="K39" s="116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98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I41" s="94"/>
      <c r="L41" s="21"/>
    </row>
    <row r="42" spans="1:31" s="1" customFormat="1" ht="14.45" customHeight="1">
      <c r="B42" s="21"/>
      <c r="I42" s="94"/>
      <c r="L42" s="21"/>
    </row>
    <row r="43" spans="1:31" s="1" customFormat="1" ht="14.45" customHeight="1">
      <c r="B43" s="21"/>
      <c r="I43" s="94"/>
      <c r="L43" s="21"/>
    </row>
    <row r="44" spans="1:31" s="1" customFormat="1" ht="14.45" customHeight="1">
      <c r="B44" s="21"/>
      <c r="I44" s="94"/>
      <c r="L44" s="21"/>
    </row>
    <row r="45" spans="1:31" s="1" customFormat="1" ht="14.45" customHeight="1">
      <c r="B45" s="21"/>
      <c r="I45" s="94"/>
      <c r="L45" s="21"/>
    </row>
    <row r="46" spans="1:31" s="1" customFormat="1" ht="14.45" customHeight="1">
      <c r="B46" s="21"/>
      <c r="I46" s="94"/>
      <c r="L46" s="21"/>
    </row>
    <row r="47" spans="1:31" s="1" customFormat="1" ht="14.45" customHeight="1">
      <c r="B47" s="21"/>
      <c r="I47" s="94"/>
      <c r="L47" s="21"/>
    </row>
    <row r="48" spans="1:31" s="1" customFormat="1" ht="14.45" customHeight="1">
      <c r="B48" s="21"/>
      <c r="I48" s="94"/>
      <c r="L48" s="21"/>
    </row>
    <row r="49" spans="1:31" s="1" customFormat="1" ht="14.45" customHeight="1">
      <c r="B49" s="21"/>
      <c r="I49" s="94"/>
      <c r="L49" s="21"/>
    </row>
    <row r="50" spans="1:31" s="2" customFormat="1" ht="14.45" customHeight="1">
      <c r="B50" s="43"/>
      <c r="D50" s="44" t="s">
        <v>49</v>
      </c>
      <c r="E50" s="45"/>
      <c r="F50" s="45"/>
      <c r="G50" s="44" t="s">
        <v>50</v>
      </c>
      <c r="H50" s="45"/>
      <c r="I50" s="117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51</v>
      </c>
      <c r="E61" s="36"/>
      <c r="F61" s="118" t="s">
        <v>52</v>
      </c>
      <c r="G61" s="46" t="s">
        <v>51</v>
      </c>
      <c r="H61" s="36"/>
      <c r="I61" s="119"/>
      <c r="J61" s="120" t="s">
        <v>52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53</v>
      </c>
      <c r="E65" s="47"/>
      <c r="F65" s="47"/>
      <c r="G65" s="44" t="s">
        <v>54</v>
      </c>
      <c r="H65" s="47"/>
      <c r="I65" s="121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51</v>
      </c>
      <c r="E76" s="36"/>
      <c r="F76" s="118" t="s">
        <v>52</v>
      </c>
      <c r="G76" s="46" t="s">
        <v>51</v>
      </c>
      <c r="H76" s="36"/>
      <c r="I76" s="119"/>
      <c r="J76" s="120" t="s">
        <v>52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22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23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109</v>
      </c>
      <c r="D82" s="33"/>
      <c r="E82" s="33"/>
      <c r="F82" s="33"/>
      <c r="G82" s="33"/>
      <c r="H82" s="33"/>
      <c r="I82" s="98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98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98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82" t="str">
        <f>E7</f>
        <v>Fakultná nemocnica Trenčín, Prístavba výťahu k budove geriatrie</v>
      </c>
      <c r="F85" s="283"/>
      <c r="G85" s="283"/>
      <c r="H85" s="283"/>
      <c r="I85" s="98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107</v>
      </c>
      <c r="D86" s="33"/>
      <c r="E86" s="33"/>
      <c r="F86" s="33"/>
      <c r="G86" s="33"/>
      <c r="H86" s="33"/>
      <c r="I86" s="98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3" t="str">
        <f>E9</f>
        <v>01 - Búracie práce</v>
      </c>
      <c r="F87" s="284"/>
      <c r="G87" s="284"/>
      <c r="H87" s="284"/>
      <c r="I87" s="98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98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Legionárska 28, Trenčín</v>
      </c>
      <c r="G89" s="33"/>
      <c r="H89" s="33"/>
      <c r="I89" s="99" t="s">
        <v>20</v>
      </c>
      <c r="J89" s="56" t="str">
        <f>IF(J12="","",J12)</f>
        <v>25. 11. 2019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98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22</v>
      </c>
      <c r="D91" s="33"/>
      <c r="E91" s="33"/>
      <c r="F91" s="26" t="str">
        <f>E15</f>
        <v>Fakultná nemocnica Trenčín</v>
      </c>
      <c r="G91" s="33"/>
      <c r="H91" s="33"/>
      <c r="I91" s="99" t="s">
        <v>28</v>
      </c>
      <c r="J91" s="31" t="str">
        <f>E21</f>
        <v>PF7 s.r.o.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99" t="s">
        <v>32</v>
      </c>
      <c r="J92" s="31" t="str">
        <f>E24</f>
        <v>Ing. Žarnovický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98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4" t="s">
        <v>110</v>
      </c>
      <c r="D94" s="110"/>
      <c r="E94" s="110"/>
      <c r="F94" s="110"/>
      <c r="G94" s="110"/>
      <c r="H94" s="110"/>
      <c r="I94" s="125"/>
      <c r="J94" s="126" t="s">
        <v>111</v>
      </c>
      <c r="K94" s="110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98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7" t="s">
        <v>112</v>
      </c>
      <c r="D96" s="33"/>
      <c r="E96" s="33"/>
      <c r="F96" s="33"/>
      <c r="G96" s="33"/>
      <c r="H96" s="33"/>
      <c r="I96" s="98"/>
      <c r="J96" s="72">
        <f>J129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113</v>
      </c>
    </row>
    <row r="97" spans="1:31" s="9" customFormat="1" ht="24.95" customHeight="1">
      <c r="B97" s="128"/>
      <c r="D97" s="129" t="s">
        <v>114</v>
      </c>
      <c r="E97" s="130"/>
      <c r="F97" s="130"/>
      <c r="G97" s="130"/>
      <c r="H97" s="130"/>
      <c r="I97" s="131"/>
      <c r="J97" s="132">
        <f>J130</f>
        <v>0</v>
      </c>
      <c r="L97" s="128"/>
    </row>
    <row r="98" spans="1:31" s="10" customFormat="1" ht="19.899999999999999" customHeight="1">
      <c r="B98" s="133"/>
      <c r="D98" s="134" t="s">
        <v>115</v>
      </c>
      <c r="E98" s="135"/>
      <c r="F98" s="135"/>
      <c r="G98" s="135"/>
      <c r="H98" s="135"/>
      <c r="I98" s="136"/>
      <c r="J98" s="137">
        <f>J131</f>
        <v>0</v>
      </c>
      <c r="L98" s="133"/>
    </row>
    <row r="99" spans="1:31" s="10" customFormat="1" ht="19.899999999999999" customHeight="1">
      <c r="B99" s="133"/>
      <c r="D99" s="134" t="s">
        <v>116</v>
      </c>
      <c r="E99" s="135"/>
      <c r="F99" s="135"/>
      <c r="G99" s="135"/>
      <c r="H99" s="135"/>
      <c r="I99" s="136"/>
      <c r="J99" s="137">
        <f>J136</f>
        <v>0</v>
      </c>
      <c r="L99" s="133"/>
    </row>
    <row r="100" spans="1:31" s="9" customFormat="1" ht="24.95" customHeight="1">
      <c r="B100" s="128"/>
      <c r="D100" s="129" t="s">
        <v>117</v>
      </c>
      <c r="E100" s="130"/>
      <c r="F100" s="130"/>
      <c r="G100" s="130"/>
      <c r="H100" s="130"/>
      <c r="I100" s="131"/>
      <c r="J100" s="132">
        <f>J192</f>
        <v>0</v>
      </c>
      <c r="L100" s="128"/>
    </row>
    <row r="101" spans="1:31" s="10" customFormat="1" ht="19.899999999999999" customHeight="1">
      <c r="B101" s="133"/>
      <c r="D101" s="134" t="s">
        <v>118</v>
      </c>
      <c r="E101" s="135"/>
      <c r="F101" s="135"/>
      <c r="G101" s="135"/>
      <c r="H101" s="135"/>
      <c r="I101" s="136"/>
      <c r="J101" s="137">
        <f>J193</f>
        <v>0</v>
      </c>
      <c r="L101" s="133"/>
    </row>
    <row r="102" spans="1:31" s="10" customFormat="1" ht="19.899999999999999" customHeight="1">
      <c r="B102" s="133"/>
      <c r="D102" s="134" t="s">
        <v>119</v>
      </c>
      <c r="E102" s="135"/>
      <c r="F102" s="135"/>
      <c r="G102" s="135"/>
      <c r="H102" s="135"/>
      <c r="I102" s="136"/>
      <c r="J102" s="137">
        <f>J196</f>
        <v>0</v>
      </c>
      <c r="L102" s="133"/>
    </row>
    <row r="103" spans="1:31" s="10" customFormat="1" ht="19.899999999999999" customHeight="1">
      <c r="B103" s="133"/>
      <c r="D103" s="134" t="s">
        <v>120</v>
      </c>
      <c r="E103" s="135"/>
      <c r="F103" s="135"/>
      <c r="G103" s="135"/>
      <c r="H103" s="135"/>
      <c r="I103" s="136"/>
      <c r="J103" s="137">
        <f>J201</f>
        <v>0</v>
      </c>
      <c r="L103" s="133"/>
    </row>
    <row r="104" spans="1:31" s="10" customFormat="1" ht="19.899999999999999" customHeight="1">
      <c r="B104" s="133"/>
      <c r="D104" s="134" t="s">
        <v>121</v>
      </c>
      <c r="E104" s="135"/>
      <c r="F104" s="135"/>
      <c r="G104" s="135"/>
      <c r="H104" s="135"/>
      <c r="I104" s="136"/>
      <c r="J104" s="137">
        <f>J219</f>
        <v>0</v>
      </c>
      <c r="L104" s="133"/>
    </row>
    <row r="105" spans="1:31" s="10" customFormat="1" ht="19.899999999999999" customHeight="1">
      <c r="B105" s="133"/>
      <c r="D105" s="134" t="s">
        <v>122</v>
      </c>
      <c r="E105" s="135"/>
      <c r="F105" s="135"/>
      <c r="G105" s="135"/>
      <c r="H105" s="135"/>
      <c r="I105" s="136"/>
      <c r="J105" s="137">
        <f>J224</f>
        <v>0</v>
      </c>
      <c r="L105" s="133"/>
    </row>
    <row r="106" spans="1:31" s="10" customFormat="1" ht="19.899999999999999" customHeight="1">
      <c r="B106" s="133"/>
      <c r="D106" s="134" t="s">
        <v>123</v>
      </c>
      <c r="E106" s="135"/>
      <c r="F106" s="135"/>
      <c r="G106" s="135"/>
      <c r="H106" s="135"/>
      <c r="I106" s="136"/>
      <c r="J106" s="137">
        <f>J230</f>
        <v>0</v>
      </c>
      <c r="L106" s="133"/>
    </row>
    <row r="107" spans="1:31" s="10" customFormat="1" ht="19.899999999999999" customHeight="1">
      <c r="B107" s="133"/>
      <c r="D107" s="134" t="s">
        <v>124</v>
      </c>
      <c r="E107" s="135"/>
      <c r="F107" s="135"/>
      <c r="G107" s="135"/>
      <c r="H107" s="135"/>
      <c r="I107" s="136"/>
      <c r="J107" s="137">
        <f>J233</f>
        <v>0</v>
      </c>
      <c r="L107" s="133"/>
    </row>
    <row r="108" spans="1:31" s="9" customFormat="1" ht="24.95" customHeight="1">
      <c r="B108" s="128"/>
      <c r="D108" s="129" t="s">
        <v>125</v>
      </c>
      <c r="E108" s="130"/>
      <c r="F108" s="130"/>
      <c r="G108" s="130"/>
      <c r="H108" s="130"/>
      <c r="I108" s="131"/>
      <c r="J108" s="132">
        <f>J243</f>
        <v>0</v>
      </c>
      <c r="L108" s="128"/>
    </row>
    <row r="109" spans="1:31" s="9" customFormat="1" ht="21.75" customHeight="1">
      <c r="B109" s="128"/>
      <c r="D109" s="138" t="s">
        <v>126</v>
      </c>
      <c r="I109" s="139"/>
      <c r="J109" s="140">
        <f>J245</f>
        <v>0</v>
      </c>
      <c r="L109" s="128"/>
    </row>
    <row r="110" spans="1:31" s="2" customFormat="1" ht="21.75" customHeight="1">
      <c r="A110" s="33"/>
      <c r="B110" s="34"/>
      <c r="C110" s="33"/>
      <c r="D110" s="33"/>
      <c r="E110" s="33"/>
      <c r="F110" s="33"/>
      <c r="G110" s="33"/>
      <c r="H110" s="33"/>
      <c r="I110" s="98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48"/>
      <c r="C111" s="49"/>
      <c r="D111" s="49"/>
      <c r="E111" s="49"/>
      <c r="F111" s="49"/>
      <c r="G111" s="49"/>
      <c r="H111" s="49"/>
      <c r="I111" s="122"/>
      <c r="J111" s="49"/>
      <c r="K111" s="49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5" spans="1:31" s="2" customFormat="1" ht="6.95" customHeight="1">
      <c r="A115" s="33"/>
      <c r="B115" s="50"/>
      <c r="C115" s="51"/>
      <c r="D115" s="51"/>
      <c r="E115" s="51"/>
      <c r="F115" s="51"/>
      <c r="G115" s="51"/>
      <c r="H115" s="51"/>
      <c r="I115" s="123"/>
      <c r="J115" s="51"/>
      <c r="K115" s="51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24.95" customHeight="1">
      <c r="A116" s="33"/>
      <c r="B116" s="34"/>
      <c r="C116" s="22" t="s">
        <v>127</v>
      </c>
      <c r="D116" s="33"/>
      <c r="E116" s="33"/>
      <c r="F116" s="33"/>
      <c r="G116" s="33"/>
      <c r="H116" s="33"/>
      <c r="I116" s="98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98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12" customHeight="1">
      <c r="A118" s="33"/>
      <c r="B118" s="34"/>
      <c r="C118" s="28" t="s">
        <v>14</v>
      </c>
      <c r="D118" s="33"/>
      <c r="E118" s="33"/>
      <c r="F118" s="33"/>
      <c r="G118" s="33"/>
      <c r="H118" s="33"/>
      <c r="I118" s="98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6.5" customHeight="1">
      <c r="A119" s="33"/>
      <c r="B119" s="34"/>
      <c r="C119" s="33"/>
      <c r="D119" s="33"/>
      <c r="E119" s="282" t="str">
        <f>E7</f>
        <v>Fakultná nemocnica Trenčín, Prístavba výťahu k budove geriatrie</v>
      </c>
      <c r="F119" s="283"/>
      <c r="G119" s="283"/>
      <c r="H119" s="283"/>
      <c r="I119" s="98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107</v>
      </c>
      <c r="D120" s="33"/>
      <c r="E120" s="33"/>
      <c r="F120" s="33"/>
      <c r="G120" s="33"/>
      <c r="H120" s="33"/>
      <c r="I120" s="98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43" t="str">
        <f>E9</f>
        <v>01 - Búracie práce</v>
      </c>
      <c r="F121" s="284"/>
      <c r="G121" s="284"/>
      <c r="H121" s="284"/>
      <c r="I121" s="98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98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18</v>
      </c>
      <c r="D123" s="33"/>
      <c r="E123" s="33"/>
      <c r="F123" s="26" t="str">
        <f>F12</f>
        <v>Legionárska 28, Trenčín</v>
      </c>
      <c r="G123" s="33"/>
      <c r="H123" s="33"/>
      <c r="I123" s="99" t="s">
        <v>20</v>
      </c>
      <c r="J123" s="56" t="str">
        <f>IF(J12="","",J12)</f>
        <v>25. 11. 2019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98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5.2" customHeight="1">
      <c r="A125" s="33"/>
      <c r="B125" s="34"/>
      <c r="C125" s="28" t="s">
        <v>22</v>
      </c>
      <c r="D125" s="33"/>
      <c r="E125" s="33"/>
      <c r="F125" s="26" t="str">
        <f>E15</f>
        <v>Fakultná nemocnica Trenčín</v>
      </c>
      <c r="G125" s="33"/>
      <c r="H125" s="33"/>
      <c r="I125" s="99" t="s">
        <v>28</v>
      </c>
      <c r="J125" s="31" t="str">
        <f>E21</f>
        <v>PF7 s.r.o.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" customHeight="1">
      <c r="A126" s="33"/>
      <c r="B126" s="34"/>
      <c r="C126" s="28" t="s">
        <v>26</v>
      </c>
      <c r="D126" s="33"/>
      <c r="E126" s="33"/>
      <c r="F126" s="26" t="str">
        <f>IF(E18="","",E18)</f>
        <v>Vyplň údaj</v>
      </c>
      <c r="G126" s="33"/>
      <c r="H126" s="33"/>
      <c r="I126" s="99" t="s">
        <v>32</v>
      </c>
      <c r="J126" s="31" t="str">
        <f>E24</f>
        <v>Ing. Žarnovický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35" customHeight="1">
      <c r="A127" s="33"/>
      <c r="B127" s="34"/>
      <c r="C127" s="33"/>
      <c r="D127" s="33"/>
      <c r="E127" s="33"/>
      <c r="F127" s="33"/>
      <c r="G127" s="33"/>
      <c r="H127" s="33"/>
      <c r="I127" s="98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41"/>
      <c r="B128" s="142"/>
      <c r="C128" s="143" t="s">
        <v>128</v>
      </c>
      <c r="D128" s="144" t="s">
        <v>61</v>
      </c>
      <c r="E128" s="144" t="s">
        <v>57</v>
      </c>
      <c r="F128" s="144" t="s">
        <v>58</v>
      </c>
      <c r="G128" s="144" t="s">
        <v>129</v>
      </c>
      <c r="H128" s="144" t="s">
        <v>130</v>
      </c>
      <c r="I128" s="145" t="s">
        <v>131</v>
      </c>
      <c r="J128" s="146" t="s">
        <v>111</v>
      </c>
      <c r="K128" s="147" t="s">
        <v>132</v>
      </c>
      <c r="L128" s="148"/>
      <c r="M128" s="63" t="s">
        <v>1</v>
      </c>
      <c r="N128" s="64" t="s">
        <v>40</v>
      </c>
      <c r="O128" s="64" t="s">
        <v>133</v>
      </c>
      <c r="P128" s="64" t="s">
        <v>134</v>
      </c>
      <c r="Q128" s="64" t="s">
        <v>135</v>
      </c>
      <c r="R128" s="64" t="s">
        <v>136</v>
      </c>
      <c r="S128" s="64" t="s">
        <v>137</v>
      </c>
      <c r="T128" s="65" t="s">
        <v>138</v>
      </c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</row>
    <row r="129" spans="1:65" s="2" customFormat="1" ht="22.9" customHeight="1">
      <c r="A129" s="33"/>
      <c r="B129" s="34"/>
      <c r="C129" s="70" t="s">
        <v>112</v>
      </c>
      <c r="D129" s="33"/>
      <c r="E129" s="33"/>
      <c r="F129" s="33"/>
      <c r="G129" s="33"/>
      <c r="H129" s="33"/>
      <c r="I129" s="98"/>
      <c r="J129" s="149">
        <f>BK129</f>
        <v>0</v>
      </c>
      <c r="K129" s="33"/>
      <c r="L129" s="34"/>
      <c r="M129" s="66"/>
      <c r="N129" s="57"/>
      <c r="O129" s="67"/>
      <c r="P129" s="150">
        <f>P130+P192+P243+P245</f>
        <v>0</v>
      </c>
      <c r="Q129" s="67"/>
      <c r="R129" s="150">
        <f>R130+R192+R243+R245</f>
        <v>0.57625983000000003</v>
      </c>
      <c r="S129" s="67"/>
      <c r="T129" s="151">
        <f>T130+T192+T243+T245</f>
        <v>83.066435499999983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75</v>
      </c>
      <c r="AU129" s="18" t="s">
        <v>113</v>
      </c>
      <c r="BK129" s="152">
        <f>BK130+BK192+BK243+BK245</f>
        <v>0</v>
      </c>
    </row>
    <row r="130" spans="1:65" s="12" customFormat="1" ht="25.9" customHeight="1">
      <c r="B130" s="153"/>
      <c r="D130" s="154" t="s">
        <v>75</v>
      </c>
      <c r="E130" s="155" t="s">
        <v>139</v>
      </c>
      <c r="F130" s="155" t="s">
        <v>140</v>
      </c>
      <c r="I130" s="156"/>
      <c r="J130" s="140">
        <f>BK130</f>
        <v>0</v>
      </c>
      <c r="L130" s="153"/>
      <c r="M130" s="157"/>
      <c r="N130" s="158"/>
      <c r="O130" s="158"/>
      <c r="P130" s="159">
        <f>P131+P136</f>
        <v>0</v>
      </c>
      <c r="Q130" s="158"/>
      <c r="R130" s="159">
        <f>R131+R136</f>
        <v>3.6000000000000002E-4</v>
      </c>
      <c r="S130" s="158"/>
      <c r="T130" s="160">
        <f>T131+T136</f>
        <v>81.159546999999989</v>
      </c>
      <c r="AR130" s="154" t="s">
        <v>84</v>
      </c>
      <c r="AT130" s="161" t="s">
        <v>75</v>
      </c>
      <c r="AU130" s="161" t="s">
        <v>76</v>
      </c>
      <c r="AY130" s="154" t="s">
        <v>141</v>
      </c>
      <c r="BK130" s="162">
        <f>BK131+BK136</f>
        <v>0</v>
      </c>
    </row>
    <row r="131" spans="1:65" s="12" customFormat="1" ht="22.9" customHeight="1">
      <c r="B131" s="153"/>
      <c r="D131" s="154" t="s">
        <v>75</v>
      </c>
      <c r="E131" s="163" t="s">
        <v>84</v>
      </c>
      <c r="F131" s="163" t="s">
        <v>142</v>
      </c>
      <c r="I131" s="156"/>
      <c r="J131" s="164">
        <f>BK131</f>
        <v>0</v>
      </c>
      <c r="L131" s="153"/>
      <c r="M131" s="157"/>
      <c r="N131" s="158"/>
      <c r="O131" s="158"/>
      <c r="P131" s="159">
        <f>SUM(P132:P135)</f>
        <v>0</v>
      </c>
      <c r="Q131" s="158"/>
      <c r="R131" s="159">
        <f>SUM(R132:R135)</f>
        <v>0</v>
      </c>
      <c r="S131" s="158"/>
      <c r="T131" s="160">
        <f>SUM(T132:T135)</f>
        <v>31.677999999999997</v>
      </c>
      <c r="AR131" s="154" t="s">
        <v>84</v>
      </c>
      <c r="AT131" s="161" t="s">
        <v>75</v>
      </c>
      <c r="AU131" s="161" t="s">
        <v>84</v>
      </c>
      <c r="AY131" s="154" t="s">
        <v>141</v>
      </c>
      <c r="BK131" s="162">
        <f>SUM(BK132:BK135)</f>
        <v>0</v>
      </c>
    </row>
    <row r="132" spans="1:65" s="2" customFormat="1" ht="21.75" customHeight="1">
      <c r="A132" s="33"/>
      <c r="B132" s="165"/>
      <c r="C132" s="166" t="s">
        <v>84</v>
      </c>
      <c r="D132" s="166" t="s">
        <v>143</v>
      </c>
      <c r="E132" s="167" t="s">
        <v>144</v>
      </c>
      <c r="F132" s="168" t="s">
        <v>145</v>
      </c>
      <c r="G132" s="169" t="s">
        <v>103</v>
      </c>
      <c r="H132" s="170">
        <v>70</v>
      </c>
      <c r="I132" s="170"/>
      <c r="J132" s="171">
        <f>ROUND(I132*H132,3)</f>
        <v>0</v>
      </c>
      <c r="K132" s="172"/>
      <c r="L132" s="34"/>
      <c r="M132" s="173" t="s">
        <v>1</v>
      </c>
      <c r="N132" s="174" t="s">
        <v>42</v>
      </c>
      <c r="O132" s="59"/>
      <c r="P132" s="175">
        <f>O132*H132</f>
        <v>0</v>
      </c>
      <c r="Q132" s="175">
        <v>0</v>
      </c>
      <c r="R132" s="175">
        <f>Q132*H132</f>
        <v>0</v>
      </c>
      <c r="S132" s="175">
        <v>0.22500000000000001</v>
      </c>
      <c r="T132" s="176">
        <f>S132*H132</f>
        <v>15.75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77" t="s">
        <v>146</v>
      </c>
      <c r="AT132" s="177" t="s">
        <v>143</v>
      </c>
      <c r="AU132" s="177" t="s">
        <v>105</v>
      </c>
      <c r="AY132" s="18" t="s">
        <v>141</v>
      </c>
      <c r="BE132" s="178">
        <f>IF(N132="základná",J132,0)</f>
        <v>0</v>
      </c>
      <c r="BF132" s="178">
        <f>IF(N132="znížená",J132,0)</f>
        <v>0</v>
      </c>
      <c r="BG132" s="178">
        <f>IF(N132="zákl. prenesená",J132,0)</f>
        <v>0</v>
      </c>
      <c r="BH132" s="178">
        <f>IF(N132="zníž. prenesená",J132,0)</f>
        <v>0</v>
      </c>
      <c r="BI132" s="178">
        <f>IF(N132="nulová",J132,0)</f>
        <v>0</v>
      </c>
      <c r="BJ132" s="18" t="s">
        <v>105</v>
      </c>
      <c r="BK132" s="179">
        <f>ROUND(I132*H132,3)</f>
        <v>0</v>
      </c>
      <c r="BL132" s="18" t="s">
        <v>146</v>
      </c>
      <c r="BM132" s="177" t="s">
        <v>147</v>
      </c>
    </row>
    <row r="133" spans="1:65" s="13" customFormat="1" ht="11.25">
      <c r="B133" s="180"/>
      <c r="D133" s="181" t="s">
        <v>148</v>
      </c>
      <c r="E133" s="182" t="s">
        <v>1</v>
      </c>
      <c r="F133" s="183" t="s">
        <v>149</v>
      </c>
      <c r="H133" s="184">
        <v>70</v>
      </c>
      <c r="I133" s="185"/>
      <c r="L133" s="180"/>
      <c r="M133" s="186"/>
      <c r="N133" s="187"/>
      <c r="O133" s="187"/>
      <c r="P133" s="187"/>
      <c r="Q133" s="187"/>
      <c r="R133" s="187"/>
      <c r="S133" s="187"/>
      <c r="T133" s="188"/>
      <c r="AT133" s="182" t="s">
        <v>148</v>
      </c>
      <c r="AU133" s="182" t="s">
        <v>105</v>
      </c>
      <c r="AV133" s="13" t="s">
        <v>105</v>
      </c>
      <c r="AW133" s="13" t="s">
        <v>30</v>
      </c>
      <c r="AX133" s="13" t="s">
        <v>84</v>
      </c>
      <c r="AY133" s="182" t="s">
        <v>141</v>
      </c>
    </row>
    <row r="134" spans="1:65" s="2" customFormat="1" ht="21.75" customHeight="1">
      <c r="A134" s="33"/>
      <c r="B134" s="165"/>
      <c r="C134" s="166" t="s">
        <v>105</v>
      </c>
      <c r="D134" s="166" t="s">
        <v>143</v>
      </c>
      <c r="E134" s="167" t="s">
        <v>150</v>
      </c>
      <c r="F134" s="168" t="s">
        <v>151</v>
      </c>
      <c r="G134" s="169" t="s">
        <v>103</v>
      </c>
      <c r="H134" s="170">
        <v>88</v>
      </c>
      <c r="I134" s="170"/>
      <c r="J134" s="171">
        <f>ROUND(I134*H134,3)</f>
        <v>0</v>
      </c>
      <c r="K134" s="172"/>
      <c r="L134" s="34"/>
      <c r="M134" s="173" t="s">
        <v>1</v>
      </c>
      <c r="N134" s="174" t="s">
        <v>42</v>
      </c>
      <c r="O134" s="59"/>
      <c r="P134" s="175">
        <f>O134*H134</f>
        <v>0</v>
      </c>
      <c r="Q134" s="175">
        <v>0</v>
      </c>
      <c r="R134" s="175">
        <f>Q134*H134</f>
        <v>0</v>
      </c>
      <c r="S134" s="175">
        <v>0.18099999999999999</v>
      </c>
      <c r="T134" s="176">
        <f>S134*H134</f>
        <v>15.927999999999999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77" t="s">
        <v>146</v>
      </c>
      <c r="AT134" s="177" t="s">
        <v>143</v>
      </c>
      <c r="AU134" s="177" t="s">
        <v>105</v>
      </c>
      <c r="AY134" s="18" t="s">
        <v>141</v>
      </c>
      <c r="BE134" s="178">
        <f>IF(N134="základná",J134,0)</f>
        <v>0</v>
      </c>
      <c r="BF134" s="178">
        <f>IF(N134="znížená",J134,0)</f>
        <v>0</v>
      </c>
      <c r="BG134" s="178">
        <f>IF(N134="zákl. prenesená",J134,0)</f>
        <v>0</v>
      </c>
      <c r="BH134" s="178">
        <f>IF(N134="zníž. prenesená",J134,0)</f>
        <v>0</v>
      </c>
      <c r="BI134" s="178">
        <f>IF(N134="nulová",J134,0)</f>
        <v>0</v>
      </c>
      <c r="BJ134" s="18" t="s">
        <v>105</v>
      </c>
      <c r="BK134" s="179">
        <f>ROUND(I134*H134,3)</f>
        <v>0</v>
      </c>
      <c r="BL134" s="18" t="s">
        <v>146</v>
      </c>
      <c r="BM134" s="177" t="s">
        <v>152</v>
      </c>
    </row>
    <row r="135" spans="1:65" s="13" customFormat="1" ht="11.25">
      <c r="B135" s="180"/>
      <c r="D135" s="181" t="s">
        <v>148</v>
      </c>
      <c r="E135" s="182" t="s">
        <v>1</v>
      </c>
      <c r="F135" s="183" t="s">
        <v>153</v>
      </c>
      <c r="H135" s="184">
        <v>88</v>
      </c>
      <c r="I135" s="185"/>
      <c r="L135" s="180"/>
      <c r="M135" s="186"/>
      <c r="N135" s="187"/>
      <c r="O135" s="187"/>
      <c r="P135" s="187"/>
      <c r="Q135" s="187"/>
      <c r="R135" s="187"/>
      <c r="S135" s="187"/>
      <c r="T135" s="188"/>
      <c r="AT135" s="182" t="s">
        <v>148</v>
      </c>
      <c r="AU135" s="182" t="s">
        <v>105</v>
      </c>
      <c r="AV135" s="13" t="s">
        <v>105</v>
      </c>
      <c r="AW135" s="13" t="s">
        <v>30</v>
      </c>
      <c r="AX135" s="13" t="s">
        <v>84</v>
      </c>
      <c r="AY135" s="182" t="s">
        <v>141</v>
      </c>
    </row>
    <row r="136" spans="1:65" s="12" customFormat="1" ht="22.9" customHeight="1">
      <c r="B136" s="153"/>
      <c r="D136" s="154" t="s">
        <v>75</v>
      </c>
      <c r="E136" s="163" t="s">
        <v>154</v>
      </c>
      <c r="F136" s="163" t="s">
        <v>155</v>
      </c>
      <c r="I136" s="156"/>
      <c r="J136" s="164">
        <f>BK136</f>
        <v>0</v>
      </c>
      <c r="L136" s="153"/>
      <c r="M136" s="157"/>
      <c r="N136" s="158"/>
      <c r="O136" s="158"/>
      <c r="P136" s="159">
        <f>SUM(P137:P191)</f>
        <v>0</v>
      </c>
      <c r="Q136" s="158"/>
      <c r="R136" s="159">
        <f>SUM(R137:R191)</f>
        <v>3.6000000000000002E-4</v>
      </c>
      <c r="S136" s="158"/>
      <c r="T136" s="160">
        <f>SUM(T137:T191)</f>
        <v>49.481546999999992</v>
      </c>
      <c r="AR136" s="154" t="s">
        <v>84</v>
      </c>
      <c r="AT136" s="161" t="s">
        <v>75</v>
      </c>
      <c r="AU136" s="161" t="s">
        <v>84</v>
      </c>
      <c r="AY136" s="154" t="s">
        <v>141</v>
      </c>
      <c r="BK136" s="162">
        <f>SUM(BK137:BK191)</f>
        <v>0</v>
      </c>
    </row>
    <row r="137" spans="1:65" s="2" customFormat="1" ht="16.5" customHeight="1">
      <c r="A137" s="33"/>
      <c r="B137" s="165"/>
      <c r="C137" s="166" t="s">
        <v>156</v>
      </c>
      <c r="D137" s="166" t="s">
        <v>143</v>
      </c>
      <c r="E137" s="167" t="s">
        <v>157</v>
      </c>
      <c r="F137" s="168" t="s">
        <v>158</v>
      </c>
      <c r="G137" s="169" t="s">
        <v>103</v>
      </c>
      <c r="H137" s="170">
        <v>45.4</v>
      </c>
      <c r="I137" s="170"/>
      <c r="J137" s="171">
        <f>ROUND(I137*H137,3)</f>
        <v>0</v>
      </c>
      <c r="K137" s="172"/>
      <c r="L137" s="34"/>
      <c r="M137" s="173" t="s">
        <v>1</v>
      </c>
      <c r="N137" s="174" t="s">
        <v>42</v>
      </c>
      <c r="O137" s="59"/>
      <c r="P137" s="175">
        <f>O137*H137</f>
        <v>0</v>
      </c>
      <c r="Q137" s="175">
        <v>0</v>
      </c>
      <c r="R137" s="175">
        <f>Q137*H137</f>
        <v>0</v>
      </c>
      <c r="S137" s="175">
        <v>0</v>
      </c>
      <c r="T137" s="176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77" t="s">
        <v>146</v>
      </c>
      <c r="AT137" s="177" t="s">
        <v>143</v>
      </c>
      <c r="AU137" s="177" t="s">
        <v>105</v>
      </c>
      <c r="AY137" s="18" t="s">
        <v>141</v>
      </c>
      <c r="BE137" s="178">
        <f>IF(N137="základná",J137,0)</f>
        <v>0</v>
      </c>
      <c r="BF137" s="178">
        <f>IF(N137="znížená",J137,0)</f>
        <v>0</v>
      </c>
      <c r="BG137" s="178">
        <f>IF(N137="zákl. prenesená",J137,0)</f>
        <v>0</v>
      </c>
      <c r="BH137" s="178">
        <f>IF(N137="zníž. prenesená",J137,0)</f>
        <v>0</v>
      </c>
      <c r="BI137" s="178">
        <f>IF(N137="nulová",J137,0)</f>
        <v>0</v>
      </c>
      <c r="BJ137" s="18" t="s">
        <v>105</v>
      </c>
      <c r="BK137" s="179">
        <f>ROUND(I137*H137,3)</f>
        <v>0</v>
      </c>
      <c r="BL137" s="18" t="s">
        <v>146</v>
      </c>
      <c r="BM137" s="177" t="s">
        <v>159</v>
      </c>
    </row>
    <row r="138" spans="1:65" s="13" customFormat="1" ht="11.25">
      <c r="B138" s="180"/>
      <c r="D138" s="181" t="s">
        <v>148</v>
      </c>
      <c r="E138" s="182" t="s">
        <v>1</v>
      </c>
      <c r="F138" s="183" t="s">
        <v>101</v>
      </c>
      <c r="H138" s="184">
        <v>45.4</v>
      </c>
      <c r="I138" s="185"/>
      <c r="L138" s="180"/>
      <c r="M138" s="186"/>
      <c r="N138" s="187"/>
      <c r="O138" s="187"/>
      <c r="P138" s="187"/>
      <c r="Q138" s="187"/>
      <c r="R138" s="187"/>
      <c r="S138" s="187"/>
      <c r="T138" s="188"/>
      <c r="AT138" s="182" t="s">
        <v>148</v>
      </c>
      <c r="AU138" s="182" t="s">
        <v>105</v>
      </c>
      <c r="AV138" s="13" t="s">
        <v>105</v>
      </c>
      <c r="AW138" s="13" t="s">
        <v>30</v>
      </c>
      <c r="AX138" s="13" t="s">
        <v>84</v>
      </c>
      <c r="AY138" s="182" t="s">
        <v>141</v>
      </c>
    </row>
    <row r="139" spans="1:65" s="2" customFormat="1" ht="21.75" customHeight="1">
      <c r="A139" s="33"/>
      <c r="B139" s="165"/>
      <c r="C139" s="166" t="s">
        <v>146</v>
      </c>
      <c r="D139" s="166" t="s">
        <v>143</v>
      </c>
      <c r="E139" s="167" t="s">
        <v>160</v>
      </c>
      <c r="F139" s="168" t="s">
        <v>161</v>
      </c>
      <c r="G139" s="169" t="s">
        <v>162</v>
      </c>
      <c r="H139" s="170">
        <v>0.48</v>
      </c>
      <c r="I139" s="170"/>
      <c r="J139" s="171">
        <f>ROUND(I139*H139,3)</f>
        <v>0</v>
      </c>
      <c r="K139" s="172"/>
      <c r="L139" s="34"/>
      <c r="M139" s="173" t="s">
        <v>1</v>
      </c>
      <c r="N139" s="174" t="s">
        <v>42</v>
      </c>
      <c r="O139" s="59"/>
      <c r="P139" s="175">
        <f>O139*H139</f>
        <v>0</v>
      </c>
      <c r="Q139" s="175">
        <v>0</v>
      </c>
      <c r="R139" s="175">
        <f>Q139*H139</f>
        <v>0</v>
      </c>
      <c r="S139" s="175">
        <v>2.4</v>
      </c>
      <c r="T139" s="176">
        <f>S139*H139</f>
        <v>1.1519999999999999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77" t="s">
        <v>146</v>
      </c>
      <c r="AT139" s="177" t="s">
        <v>143</v>
      </c>
      <c r="AU139" s="177" t="s">
        <v>105</v>
      </c>
      <c r="AY139" s="18" t="s">
        <v>141</v>
      </c>
      <c r="BE139" s="178">
        <f>IF(N139="základná",J139,0)</f>
        <v>0</v>
      </c>
      <c r="BF139" s="178">
        <f>IF(N139="znížená",J139,0)</f>
        <v>0</v>
      </c>
      <c r="BG139" s="178">
        <f>IF(N139="zákl. prenesená",J139,0)</f>
        <v>0</v>
      </c>
      <c r="BH139" s="178">
        <f>IF(N139="zníž. prenesená",J139,0)</f>
        <v>0</v>
      </c>
      <c r="BI139" s="178">
        <f>IF(N139="nulová",J139,0)</f>
        <v>0</v>
      </c>
      <c r="BJ139" s="18" t="s">
        <v>105</v>
      </c>
      <c r="BK139" s="179">
        <f>ROUND(I139*H139,3)</f>
        <v>0</v>
      </c>
      <c r="BL139" s="18" t="s">
        <v>146</v>
      </c>
      <c r="BM139" s="177" t="s">
        <v>163</v>
      </c>
    </row>
    <row r="140" spans="1:65" s="13" customFormat="1" ht="11.25">
      <c r="B140" s="180"/>
      <c r="D140" s="181" t="s">
        <v>148</v>
      </c>
      <c r="E140" s="182" t="s">
        <v>1</v>
      </c>
      <c r="F140" s="183" t="s">
        <v>164</v>
      </c>
      <c r="H140" s="184">
        <v>0.48</v>
      </c>
      <c r="I140" s="185"/>
      <c r="L140" s="180"/>
      <c r="M140" s="186"/>
      <c r="N140" s="187"/>
      <c r="O140" s="187"/>
      <c r="P140" s="187"/>
      <c r="Q140" s="187"/>
      <c r="R140" s="187"/>
      <c r="S140" s="187"/>
      <c r="T140" s="188"/>
      <c r="AT140" s="182" t="s">
        <v>148</v>
      </c>
      <c r="AU140" s="182" t="s">
        <v>105</v>
      </c>
      <c r="AV140" s="13" t="s">
        <v>105</v>
      </c>
      <c r="AW140" s="13" t="s">
        <v>30</v>
      </c>
      <c r="AX140" s="13" t="s">
        <v>84</v>
      </c>
      <c r="AY140" s="182" t="s">
        <v>141</v>
      </c>
    </row>
    <row r="141" spans="1:65" s="2" customFormat="1" ht="33" customHeight="1">
      <c r="A141" s="33"/>
      <c r="B141" s="165"/>
      <c r="C141" s="166" t="s">
        <v>165</v>
      </c>
      <c r="D141" s="166" t="s">
        <v>143</v>
      </c>
      <c r="E141" s="167" t="s">
        <v>166</v>
      </c>
      <c r="F141" s="168" t="s">
        <v>167</v>
      </c>
      <c r="G141" s="169" t="s">
        <v>162</v>
      </c>
      <c r="H141" s="170">
        <v>13.016999999999999</v>
      </c>
      <c r="I141" s="170"/>
      <c r="J141" s="171">
        <f>ROUND(I141*H141,3)</f>
        <v>0</v>
      </c>
      <c r="K141" s="172"/>
      <c r="L141" s="34"/>
      <c r="M141" s="173" t="s">
        <v>1</v>
      </c>
      <c r="N141" s="174" t="s">
        <v>42</v>
      </c>
      <c r="O141" s="59"/>
      <c r="P141" s="175">
        <f>O141*H141</f>
        <v>0</v>
      </c>
      <c r="Q141" s="175">
        <v>0</v>
      </c>
      <c r="R141" s="175">
        <f>Q141*H141</f>
        <v>0</v>
      </c>
      <c r="S141" s="175">
        <v>1.905</v>
      </c>
      <c r="T141" s="176">
        <f>S141*H141</f>
        <v>24.797384999999998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77" t="s">
        <v>146</v>
      </c>
      <c r="AT141" s="177" t="s">
        <v>143</v>
      </c>
      <c r="AU141" s="177" t="s">
        <v>105</v>
      </c>
      <c r="AY141" s="18" t="s">
        <v>141</v>
      </c>
      <c r="BE141" s="178">
        <f>IF(N141="základná",J141,0)</f>
        <v>0</v>
      </c>
      <c r="BF141" s="178">
        <f>IF(N141="znížená",J141,0)</f>
        <v>0</v>
      </c>
      <c r="BG141" s="178">
        <f>IF(N141="zákl. prenesená",J141,0)</f>
        <v>0</v>
      </c>
      <c r="BH141" s="178">
        <f>IF(N141="zníž. prenesená",J141,0)</f>
        <v>0</v>
      </c>
      <c r="BI141" s="178">
        <f>IF(N141="nulová",J141,0)</f>
        <v>0</v>
      </c>
      <c r="BJ141" s="18" t="s">
        <v>105</v>
      </c>
      <c r="BK141" s="179">
        <f>ROUND(I141*H141,3)</f>
        <v>0</v>
      </c>
      <c r="BL141" s="18" t="s">
        <v>146</v>
      </c>
      <c r="BM141" s="177" t="s">
        <v>168</v>
      </c>
    </row>
    <row r="142" spans="1:65" s="13" customFormat="1" ht="22.5">
      <c r="B142" s="180"/>
      <c r="D142" s="181" t="s">
        <v>148</v>
      </c>
      <c r="E142" s="182" t="s">
        <v>1</v>
      </c>
      <c r="F142" s="183" t="s">
        <v>169</v>
      </c>
      <c r="H142" s="184">
        <v>2.6059999999999999</v>
      </c>
      <c r="I142" s="185"/>
      <c r="L142" s="180"/>
      <c r="M142" s="186"/>
      <c r="N142" s="187"/>
      <c r="O142" s="187"/>
      <c r="P142" s="187"/>
      <c r="Q142" s="187"/>
      <c r="R142" s="187"/>
      <c r="S142" s="187"/>
      <c r="T142" s="188"/>
      <c r="AT142" s="182" t="s">
        <v>148</v>
      </c>
      <c r="AU142" s="182" t="s">
        <v>105</v>
      </c>
      <c r="AV142" s="13" t="s">
        <v>105</v>
      </c>
      <c r="AW142" s="13" t="s">
        <v>30</v>
      </c>
      <c r="AX142" s="13" t="s">
        <v>76</v>
      </c>
      <c r="AY142" s="182" t="s">
        <v>141</v>
      </c>
    </row>
    <row r="143" spans="1:65" s="13" customFormat="1" ht="33.75">
      <c r="B143" s="180"/>
      <c r="D143" s="181" t="s">
        <v>148</v>
      </c>
      <c r="E143" s="182" t="s">
        <v>1</v>
      </c>
      <c r="F143" s="183" t="s">
        <v>170</v>
      </c>
      <c r="H143" s="184">
        <v>4.75</v>
      </c>
      <c r="I143" s="185"/>
      <c r="L143" s="180"/>
      <c r="M143" s="186"/>
      <c r="N143" s="187"/>
      <c r="O143" s="187"/>
      <c r="P143" s="187"/>
      <c r="Q143" s="187"/>
      <c r="R143" s="187"/>
      <c r="S143" s="187"/>
      <c r="T143" s="188"/>
      <c r="AT143" s="182" t="s">
        <v>148</v>
      </c>
      <c r="AU143" s="182" t="s">
        <v>105</v>
      </c>
      <c r="AV143" s="13" t="s">
        <v>105</v>
      </c>
      <c r="AW143" s="13" t="s">
        <v>30</v>
      </c>
      <c r="AX143" s="13" t="s">
        <v>76</v>
      </c>
      <c r="AY143" s="182" t="s">
        <v>141</v>
      </c>
    </row>
    <row r="144" spans="1:65" s="13" customFormat="1" ht="22.5">
      <c r="B144" s="180"/>
      <c r="D144" s="181" t="s">
        <v>148</v>
      </c>
      <c r="E144" s="182" t="s">
        <v>1</v>
      </c>
      <c r="F144" s="183" t="s">
        <v>171</v>
      </c>
      <c r="H144" s="184">
        <v>3.5859999999999999</v>
      </c>
      <c r="I144" s="185"/>
      <c r="L144" s="180"/>
      <c r="M144" s="186"/>
      <c r="N144" s="187"/>
      <c r="O144" s="187"/>
      <c r="P144" s="187"/>
      <c r="Q144" s="187"/>
      <c r="R144" s="187"/>
      <c r="S144" s="187"/>
      <c r="T144" s="188"/>
      <c r="AT144" s="182" t="s">
        <v>148</v>
      </c>
      <c r="AU144" s="182" t="s">
        <v>105</v>
      </c>
      <c r="AV144" s="13" t="s">
        <v>105</v>
      </c>
      <c r="AW144" s="13" t="s">
        <v>30</v>
      </c>
      <c r="AX144" s="13" t="s">
        <v>76</v>
      </c>
      <c r="AY144" s="182" t="s">
        <v>141</v>
      </c>
    </row>
    <row r="145" spans="1:65" s="13" customFormat="1" ht="11.25">
      <c r="B145" s="180"/>
      <c r="D145" s="181" t="s">
        <v>148</v>
      </c>
      <c r="E145" s="182" t="s">
        <v>1</v>
      </c>
      <c r="F145" s="183" t="s">
        <v>172</v>
      </c>
      <c r="H145" s="184">
        <v>1.2470000000000001</v>
      </c>
      <c r="I145" s="185"/>
      <c r="L145" s="180"/>
      <c r="M145" s="186"/>
      <c r="N145" s="187"/>
      <c r="O145" s="187"/>
      <c r="P145" s="187"/>
      <c r="Q145" s="187"/>
      <c r="R145" s="187"/>
      <c r="S145" s="187"/>
      <c r="T145" s="188"/>
      <c r="AT145" s="182" t="s">
        <v>148</v>
      </c>
      <c r="AU145" s="182" t="s">
        <v>105</v>
      </c>
      <c r="AV145" s="13" t="s">
        <v>105</v>
      </c>
      <c r="AW145" s="13" t="s">
        <v>30</v>
      </c>
      <c r="AX145" s="13" t="s">
        <v>76</v>
      </c>
      <c r="AY145" s="182" t="s">
        <v>141</v>
      </c>
    </row>
    <row r="146" spans="1:65" s="13" customFormat="1" ht="11.25">
      <c r="B146" s="180"/>
      <c r="D146" s="181" t="s">
        <v>148</v>
      </c>
      <c r="E146" s="182" t="s">
        <v>1</v>
      </c>
      <c r="F146" s="183" t="s">
        <v>173</v>
      </c>
      <c r="H146" s="184">
        <v>0.82799999999999996</v>
      </c>
      <c r="I146" s="185"/>
      <c r="L146" s="180"/>
      <c r="M146" s="186"/>
      <c r="N146" s="187"/>
      <c r="O146" s="187"/>
      <c r="P146" s="187"/>
      <c r="Q146" s="187"/>
      <c r="R146" s="187"/>
      <c r="S146" s="187"/>
      <c r="T146" s="188"/>
      <c r="AT146" s="182" t="s">
        <v>148</v>
      </c>
      <c r="AU146" s="182" t="s">
        <v>105</v>
      </c>
      <c r="AV146" s="13" t="s">
        <v>105</v>
      </c>
      <c r="AW146" s="13" t="s">
        <v>30</v>
      </c>
      <c r="AX146" s="13" t="s">
        <v>76</v>
      </c>
      <c r="AY146" s="182" t="s">
        <v>141</v>
      </c>
    </row>
    <row r="147" spans="1:65" s="14" customFormat="1" ht="11.25">
      <c r="B147" s="189"/>
      <c r="D147" s="181" t="s">
        <v>148</v>
      </c>
      <c r="E147" s="190" t="s">
        <v>1</v>
      </c>
      <c r="F147" s="191" t="s">
        <v>174</v>
      </c>
      <c r="H147" s="192">
        <v>13.016999999999999</v>
      </c>
      <c r="I147" s="193"/>
      <c r="L147" s="189"/>
      <c r="M147" s="194"/>
      <c r="N147" s="195"/>
      <c r="O147" s="195"/>
      <c r="P147" s="195"/>
      <c r="Q147" s="195"/>
      <c r="R147" s="195"/>
      <c r="S147" s="195"/>
      <c r="T147" s="196"/>
      <c r="AT147" s="190" t="s">
        <v>148</v>
      </c>
      <c r="AU147" s="190" t="s">
        <v>105</v>
      </c>
      <c r="AV147" s="14" t="s">
        <v>146</v>
      </c>
      <c r="AW147" s="14" t="s">
        <v>30</v>
      </c>
      <c r="AX147" s="14" t="s">
        <v>84</v>
      </c>
      <c r="AY147" s="190" t="s">
        <v>141</v>
      </c>
    </row>
    <row r="148" spans="1:65" s="2" customFormat="1" ht="21.75" customHeight="1">
      <c r="A148" s="33"/>
      <c r="B148" s="165"/>
      <c r="C148" s="166" t="s">
        <v>175</v>
      </c>
      <c r="D148" s="166" t="s">
        <v>143</v>
      </c>
      <c r="E148" s="167" t="s">
        <v>176</v>
      </c>
      <c r="F148" s="168" t="s">
        <v>177</v>
      </c>
      <c r="G148" s="169" t="s">
        <v>162</v>
      </c>
      <c r="H148" s="170">
        <v>6.1269999999999998</v>
      </c>
      <c r="I148" s="170"/>
      <c r="J148" s="171">
        <f>ROUND(I148*H148,3)</f>
        <v>0</v>
      </c>
      <c r="K148" s="172"/>
      <c r="L148" s="34"/>
      <c r="M148" s="173" t="s">
        <v>1</v>
      </c>
      <c r="N148" s="174" t="s">
        <v>42</v>
      </c>
      <c r="O148" s="59"/>
      <c r="P148" s="175">
        <f>O148*H148</f>
        <v>0</v>
      </c>
      <c r="Q148" s="175">
        <v>0</v>
      </c>
      <c r="R148" s="175">
        <f>Q148*H148</f>
        <v>0</v>
      </c>
      <c r="S148" s="175">
        <v>2.4</v>
      </c>
      <c r="T148" s="176">
        <f>S148*H148</f>
        <v>14.704799999999999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77" t="s">
        <v>146</v>
      </c>
      <c r="AT148" s="177" t="s">
        <v>143</v>
      </c>
      <c r="AU148" s="177" t="s">
        <v>105</v>
      </c>
      <c r="AY148" s="18" t="s">
        <v>141</v>
      </c>
      <c r="BE148" s="178">
        <f>IF(N148="základná",J148,0)</f>
        <v>0</v>
      </c>
      <c r="BF148" s="178">
        <f>IF(N148="znížená",J148,0)</f>
        <v>0</v>
      </c>
      <c r="BG148" s="178">
        <f>IF(N148="zákl. prenesená",J148,0)</f>
        <v>0</v>
      </c>
      <c r="BH148" s="178">
        <f>IF(N148="zníž. prenesená",J148,0)</f>
        <v>0</v>
      </c>
      <c r="BI148" s="178">
        <f>IF(N148="nulová",J148,0)</f>
        <v>0</v>
      </c>
      <c r="BJ148" s="18" t="s">
        <v>105</v>
      </c>
      <c r="BK148" s="179">
        <f>ROUND(I148*H148,3)</f>
        <v>0</v>
      </c>
      <c r="BL148" s="18" t="s">
        <v>146</v>
      </c>
      <c r="BM148" s="177" t="s">
        <v>178</v>
      </c>
    </row>
    <row r="149" spans="1:65" s="13" customFormat="1" ht="11.25">
      <c r="B149" s="180"/>
      <c r="D149" s="181" t="s">
        <v>148</v>
      </c>
      <c r="E149" s="182" t="s">
        <v>1</v>
      </c>
      <c r="F149" s="183" t="s">
        <v>179</v>
      </c>
      <c r="H149" s="184">
        <v>1.012</v>
      </c>
      <c r="I149" s="185"/>
      <c r="L149" s="180"/>
      <c r="M149" s="186"/>
      <c r="N149" s="187"/>
      <c r="O149" s="187"/>
      <c r="P149" s="187"/>
      <c r="Q149" s="187"/>
      <c r="R149" s="187"/>
      <c r="S149" s="187"/>
      <c r="T149" s="188"/>
      <c r="AT149" s="182" t="s">
        <v>148</v>
      </c>
      <c r="AU149" s="182" t="s">
        <v>105</v>
      </c>
      <c r="AV149" s="13" t="s">
        <v>105</v>
      </c>
      <c r="AW149" s="13" t="s">
        <v>30</v>
      </c>
      <c r="AX149" s="13" t="s">
        <v>76</v>
      </c>
      <c r="AY149" s="182" t="s">
        <v>141</v>
      </c>
    </row>
    <row r="150" spans="1:65" s="13" customFormat="1" ht="11.25">
      <c r="B150" s="180"/>
      <c r="D150" s="181" t="s">
        <v>148</v>
      </c>
      <c r="E150" s="182" t="s">
        <v>1</v>
      </c>
      <c r="F150" s="183" t="s">
        <v>180</v>
      </c>
      <c r="H150" s="184">
        <v>1.38</v>
      </c>
      <c r="I150" s="185"/>
      <c r="L150" s="180"/>
      <c r="M150" s="186"/>
      <c r="N150" s="187"/>
      <c r="O150" s="187"/>
      <c r="P150" s="187"/>
      <c r="Q150" s="187"/>
      <c r="R150" s="187"/>
      <c r="S150" s="187"/>
      <c r="T150" s="188"/>
      <c r="AT150" s="182" t="s">
        <v>148</v>
      </c>
      <c r="AU150" s="182" t="s">
        <v>105</v>
      </c>
      <c r="AV150" s="13" t="s">
        <v>105</v>
      </c>
      <c r="AW150" s="13" t="s">
        <v>30</v>
      </c>
      <c r="AX150" s="13" t="s">
        <v>76</v>
      </c>
      <c r="AY150" s="182" t="s">
        <v>141</v>
      </c>
    </row>
    <row r="151" spans="1:65" s="13" customFormat="1" ht="11.25">
      <c r="B151" s="180"/>
      <c r="D151" s="181" t="s">
        <v>148</v>
      </c>
      <c r="E151" s="182" t="s">
        <v>1</v>
      </c>
      <c r="F151" s="183" t="s">
        <v>181</v>
      </c>
      <c r="H151" s="184">
        <v>3.7349999999999999</v>
      </c>
      <c r="I151" s="185"/>
      <c r="L151" s="180"/>
      <c r="M151" s="186"/>
      <c r="N151" s="187"/>
      <c r="O151" s="187"/>
      <c r="P151" s="187"/>
      <c r="Q151" s="187"/>
      <c r="R151" s="187"/>
      <c r="S151" s="187"/>
      <c r="T151" s="188"/>
      <c r="AT151" s="182" t="s">
        <v>148</v>
      </c>
      <c r="AU151" s="182" t="s">
        <v>105</v>
      </c>
      <c r="AV151" s="13" t="s">
        <v>105</v>
      </c>
      <c r="AW151" s="13" t="s">
        <v>30</v>
      </c>
      <c r="AX151" s="13" t="s">
        <v>76</v>
      </c>
      <c r="AY151" s="182" t="s">
        <v>141</v>
      </c>
    </row>
    <row r="152" spans="1:65" s="14" customFormat="1" ht="11.25">
      <c r="B152" s="189"/>
      <c r="D152" s="181" t="s">
        <v>148</v>
      </c>
      <c r="E152" s="190" t="s">
        <v>1</v>
      </c>
      <c r="F152" s="191" t="s">
        <v>174</v>
      </c>
      <c r="H152" s="192">
        <v>6.1269999999999998</v>
      </c>
      <c r="I152" s="193"/>
      <c r="L152" s="189"/>
      <c r="M152" s="194"/>
      <c r="N152" s="195"/>
      <c r="O152" s="195"/>
      <c r="P152" s="195"/>
      <c r="Q152" s="195"/>
      <c r="R152" s="195"/>
      <c r="S152" s="195"/>
      <c r="T152" s="196"/>
      <c r="AT152" s="190" t="s">
        <v>148</v>
      </c>
      <c r="AU152" s="190" t="s">
        <v>105</v>
      </c>
      <c r="AV152" s="14" t="s">
        <v>146</v>
      </c>
      <c r="AW152" s="14" t="s">
        <v>30</v>
      </c>
      <c r="AX152" s="14" t="s">
        <v>84</v>
      </c>
      <c r="AY152" s="190" t="s">
        <v>141</v>
      </c>
    </row>
    <row r="153" spans="1:65" s="2" customFormat="1" ht="21.75" customHeight="1">
      <c r="A153" s="33"/>
      <c r="B153" s="165"/>
      <c r="C153" s="166" t="s">
        <v>182</v>
      </c>
      <c r="D153" s="166" t="s">
        <v>143</v>
      </c>
      <c r="E153" s="167" t="s">
        <v>183</v>
      </c>
      <c r="F153" s="168" t="s">
        <v>184</v>
      </c>
      <c r="G153" s="169" t="s">
        <v>162</v>
      </c>
      <c r="H153" s="170">
        <v>1.536</v>
      </c>
      <c r="I153" s="170"/>
      <c r="J153" s="171">
        <f>ROUND(I153*H153,3)</f>
        <v>0</v>
      </c>
      <c r="K153" s="172"/>
      <c r="L153" s="34"/>
      <c r="M153" s="173" t="s">
        <v>1</v>
      </c>
      <c r="N153" s="174" t="s">
        <v>42</v>
      </c>
      <c r="O153" s="59"/>
      <c r="P153" s="175">
        <f>O153*H153</f>
        <v>0</v>
      </c>
      <c r="Q153" s="175">
        <v>0</v>
      </c>
      <c r="R153" s="175">
        <f>Q153*H153</f>
        <v>0</v>
      </c>
      <c r="S153" s="175">
        <v>2.4</v>
      </c>
      <c r="T153" s="176">
        <f>S153*H153</f>
        <v>3.6863999999999999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77" t="s">
        <v>146</v>
      </c>
      <c r="AT153" s="177" t="s">
        <v>143</v>
      </c>
      <c r="AU153" s="177" t="s">
        <v>105</v>
      </c>
      <c r="AY153" s="18" t="s">
        <v>141</v>
      </c>
      <c r="BE153" s="178">
        <f>IF(N153="základná",J153,0)</f>
        <v>0</v>
      </c>
      <c r="BF153" s="178">
        <f>IF(N153="znížená",J153,0)</f>
        <v>0</v>
      </c>
      <c r="BG153" s="178">
        <f>IF(N153="zákl. prenesená",J153,0)</f>
        <v>0</v>
      </c>
      <c r="BH153" s="178">
        <f>IF(N153="zníž. prenesená",J153,0)</f>
        <v>0</v>
      </c>
      <c r="BI153" s="178">
        <f>IF(N153="nulová",J153,0)</f>
        <v>0</v>
      </c>
      <c r="BJ153" s="18" t="s">
        <v>105</v>
      </c>
      <c r="BK153" s="179">
        <f>ROUND(I153*H153,3)</f>
        <v>0</v>
      </c>
      <c r="BL153" s="18" t="s">
        <v>146</v>
      </c>
      <c r="BM153" s="177" t="s">
        <v>185</v>
      </c>
    </row>
    <row r="154" spans="1:65" s="13" customFormat="1" ht="11.25">
      <c r="B154" s="180"/>
      <c r="D154" s="181" t="s">
        <v>148</v>
      </c>
      <c r="E154" s="182" t="s">
        <v>1</v>
      </c>
      <c r="F154" s="183" t="s">
        <v>186</v>
      </c>
      <c r="H154" s="184">
        <v>1.536</v>
      </c>
      <c r="I154" s="185"/>
      <c r="L154" s="180"/>
      <c r="M154" s="186"/>
      <c r="N154" s="187"/>
      <c r="O154" s="187"/>
      <c r="P154" s="187"/>
      <c r="Q154" s="187"/>
      <c r="R154" s="187"/>
      <c r="S154" s="187"/>
      <c r="T154" s="188"/>
      <c r="AT154" s="182" t="s">
        <v>148</v>
      </c>
      <c r="AU154" s="182" t="s">
        <v>105</v>
      </c>
      <c r="AV154" s="13" t="s">
        <v>105</v>
      </c>
      <c r="AW154" s="13" t="s">
        <v>30</v>
      </c>
      <c r="AX154" s="13" t="s">
        <v>84</v>
      </c>
      <c r="AY154" s="182" t="s">
        <v>141</v>
      </c>
    </row>
    <row r="155" spans="1:65" s="2" customFormat="1" ht="21.75" customHeight="1">
      <c r="A155" s="33"/>
      <c r="B155" s="165"/>
      <c r="C155" s="166" t="s">
        <v>187</v>
      </c>
      <c r="D155" s="166" t="s">
        <v>143</v>
      </c>
      <c r="E155" s="167" t="s">
        <v>188</v>
      </c>
      <c r="F155" s="168" t="s">
        <v>189</v>
      </c>
      <c r="G155" s="169" t="s">
        <v>162</v>
      </c>
      <c r="H155" s="170">
        <v>0.27300000000000002</v>
      </c>
      <c r="I155" s="170"/>
      <c r="J155" s="171">
        <f>ROUND(I155*H155,3)</f>
        <v>0</v>
      </c>
      <c r="K155" s="172"/>
      <c r="L155" s="34"/>
      <c r="M155" s="173" t="s">
        <v>1</v>
      </c>
      <c r="N155" s="174" t="s">
        <v>42</v>
      </c>
      <c r="O155" s="59"/>
      <c r="P155" s="175">
        <f>O155*H155</f>
        <v>0</v>
      </c>
      <c r="Q155" s="175">
        <v>0</v>
      </c>
      <c r="R155" s="175">
        <f>Q155*H155</f>
        <v>0</v>
      </c>
      <c r="S155" s="175">
        <v>2.4</v>
      </c>
      <c r="T155" s="176">
        <f>S155*H155</f>
        <v>0.6552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77" t="s">
        <v>146</v>
      </c>
      <c r="AT155" s="177" t="s">
        <v>143</v>
      </c>
      <c r="AU155" s="177" t="s">
        <v>105</v>
      </c>
      <c r="AY155" s="18" t="s">
        <v>141</v>
      </c>
      <c r="BE155" s="178">
        <f>IF(N155="základná",J155,0)</f>
        <v>0</v>
      </c>
      <c r="BF155" s="178">
        <f>IF(N155="znížená",J155,0)</f>
        <v>0</v>
      </c>
      <c r="BG155" s="178">
        <f>IF(N155="zákl. prenesená",J155,0)</f>
        <v>0</v>
      </c>
      <c r="BH155" s="178">
        <f>IF(N155="zníž. prenesená",J155,0)</f>
        <v>0</v>
      </c>
      <c r="BI155" s="178">
        <f>IF(N155="nulová",J155,0)</f>
        <v>0</v>
      </c>
      <c r="BJ155" s="18" t="s">
        <v>105</v>
      </c>
      <c r="BK155" s="179">
        <f>ROUND(I155*H155,3)</f>
        <v>0</v>
      </c>
      <c r="BL155" s="18" t="s">
        <v>146</v>
      </c>
      <c r="BM155" s="177" t="s">
        <v>190</v>
      </c>
    </row>
    <row r="156" spans="1:65" s="13" customFormat="1" ht="11.25">
      <c r="B156" s="180"/>
      <c r="D156" s="181" t="s">
        <v>148</v>
      </c>
      <c r="E156" s="182" t="s">
        <v>1</v>
      </c>
      <c r="F156" s="183" t="s">
        <v>191</v>
      </c>
      <c r="H156" s="184">
        <v>0.27300000000000002</v>
      </c>
      <c r="I156" s="185"/>
      <c r="L156" s="180"/>
      <c r="M156" s="186"/>
      <c r="N156" s="187"/>
      <c r="O156" s="187"/>
      <c r="P156" s="187"/>
      <c r="Q156" s="187"/>
      <c r="R156" s="187"/>
      <c r="S156" s="187"/>
      <c r="T156" s="188"/>
      <c r="AT156" s="182" t="s">
        <v>148</v>
      </c>
      <c r="AU156" s="182" t="s">
        <v>105</v>
      </c>
      <c r="AV156" s="13" t="s">
        <v>105</v>
      </c>
      <c r="AW156" s="13" t="s">
        <v>30</v>
      </c>
      <c r="AX156" s="13" t="s">
        <v>84</v>
      </c>
      <c r="AY156" s="182" t="s">
        <v>141</v>
      </c>
    </row>
    <row r="157" spans="1:65" s="2" customFormat="1" ht="16.5" customHeight="1">
      <c r="A157" s="33"/>
      <c r="B157" s="165"/>
      <c r="C157" s="166" t="s">
        <v>154</v>
      </c>
      <c r="D157" s="166" t="s">
        <v>143</v>
      </c>
      <c r="E157" s="167" t="s">
        <v>192</v>
      </c>
      <c r="F157" s="168" t="s">
        <v>193</v>
      </c>
      <c r="G157" s="169" t="s">
        <v>194</v>
      </c>
      <c r="H157" s="170">
        <v>12</v>
      </c>
      <c r="I157" s="170"/>
      <c r="J157" s="171">
        <f>ROUND(I157*H157,3)</f>
        <v>0</v>
      </c>
      <c r="K157" s="172"/>
      <c r="L157" s="34"/>
      <c r="M157" s="173" t="s">
        <v>1</v>
      </c>
      <c r="N157" s="174" t="s">
        <v>42</v>
      </c>
      <c r="O157" s="59"/>
      <c r="P157" s="175">
        <f>O157*H157</f>
        <v>0</v>
      </c>
      <c r="Q157" s="175">
        <v>0</v>
      </c>
      <c r="R157" s="175">
        <f>Q157*H157</f>
        <v>0</v>
      </c>
      <c r="S157" s="175">
        <v>5.5E-2</v>
      </c>
      <c r="T157" s="176">
        <f>S157*H157</f>
        <v>0.66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77" t="s">
        <v>146</v>
      </c>
      <c r="AT157" s="177" t="s">
        <v>143</v>
      </c>
      <c r="AU157" s="177" t="s">
        <v>105</v>
      </c>
      <c r="AY157" s="18" t="s">
        <v>141</v>
      </c>
      <c r="BE157" s="178">
        <f>IF(N157="základná",J157,0)</f>
        <v>0</v>
      </c>
      <c r="BF157" s="178">
        <f>IF(N157="znížená",J157,0)</f>
        <v>0</v>
      </c>
      <c r="BG157" s="178">
        <f>IF(N157="zákl. prenesená",J157,0)</f>
        <v>0</v>
      </c>
      <c r="BH157" s="178">
        <f>IF(N157="zníž. prenesená",J157,0)</f>
        <v>0</v>
      </c>
      <c r="BI157" s="178">
        <f>IF(N157="nulová",J157,0)</f>
        <v>0</v>
      </c>
      <c r="BJ157" s="18" t="s">
        <v>105</v>
      </c>
      <c r="BK157" s="179">
        <f>ROUND(I157*H157,3)</f>
        <v>0</v>
      </c>
      <c r="BL157" s="18" t="s">
        <v>146</v>
      </c>
      <c r="BM157" s="177" t="s">
        <v>195</v>
      </c>
    </row>
    <row r="158" spans="1:65" s="13" customFormat="1" ht="11.25">
      <c r="B158" s="180"/>
      <c r="D158" s="181" t="s">
        <v>148</v>
      </c>
      <c r="E158" s="182" t="s">
        <v>1</v>
      </c>
      <c r="F158" s="183" t="s">
        <v>196</v>
      </c>
      <c r="H158" s="184">
        <v>1</v>
      </c>
      <c r="I158" s="185"/>
      <c r="L158" s="180"/>
      <c r="M158" s="186"/>
      <c r="N158" s="187"/>
      <c r="O158" s="187"/>
      <c r="P158" s="187"/>
      <c r="Q158" s="187"/>
      <c r="R158" s="187"/>
      <c r="S158" s="187"/>
      <c r="T158" s="188"/>
      <c r="AT158" s="182" t="s">
        <v>148</v>
      </c>
      <c r="AU158" s="182" t="s">
        <v>105</v>
      </c>
      <c r="AV158" s="13" t="s">
        <v>105</v>
      </c>
      <c r="AW158" s="13" t="s">
        <v>30</v>
      </c>
      <c r="AX158" s="13" t="s">
        <v>76</v>
      </c>
      <c r="AY158" s="182" t="s">
        <v>141</v>
      </c>
    </row>
    <row r="159" spans="1:65" s="13" customFormat="1" ht="11.25">
      <c r="B159" s="180"/>
      <c r="D159" s="181" t="s">
        <v>148</v>
      </c>
      <c r="E159" s="182" t="s">
        <v>1</v>
      </c>
      <c r="F159" s="183" t="s">
        <v>197</v>
      </c>
      <c r="H159" s="184">
        <v>2</v>
      </c>
      <c r="I159" s="185"/>
      <c r="L159" s="180"/>
      <c r="M159" s="186"/>
      <c r="N159" s="187"/>
      <c r="O159" s="187"/>
      <c r="P159" s="187"/>
      <c r="Q159" s="187"/>
      <c r="R159" s="187"/>
      <c r="S159" s="187"/>
      <c r="T159" s="188"/>
      <c r="AT159" s="182" t="s">
        <v>148</v>
      </c>
      <c r="AU159" s="182" t="s">
        <v>105</v>
      </c>
      <c r="AV159" s="13" t="s">
        <v>105</v>
      </c>
      <c r="AW159" s="13" t="s">
        <v>30</v>
      </c>
      <c r="AX159" s="13" t="s">
        <v>76</v>
      </c>
      <c r="AY159" s="182" t="s">
        <v>141</v>
      </c>
    </row>
    <row r="160" spans="1:65" s="13" customFormat="1" ht="11.25">
      <c r="B160" s="180"/>
      <c r="D160" s="181" t="s">
        <v>148</v>
      </c>
      <c r="E160" s="182" t="s">
        <v>1</v>
      </c>
      <c r="F160" s="183" t="s">
        <v>198</v>
      </c>
      <c r="H160" s="184">
        <v>1</v>
      </c>
      <c r="I160" s="185"/>
      <c r="L160" s="180"/>
      <c r="M160" s="186"/>
      <c r="N160" s="187"/>
      <c r="O160" s="187"/>
      <c r="P160" s="187"/>
      <c r="Q160" s="187"/>
      <c r="R160" s="187"/>
      <c r="S160" s="187"/>
      <c r="T160" s="188"/>
      <c r="AT160" s="182" t="s">
        <v>148</v>
      </c>
      <c r="AU160" s="182" t="s">
        <v>105</v>
      </c>
      <c r="AV160" s="13" t="s">
        <v>105</v>
      </c>
      <c r="AW160" s="13" t="s">
        <v>30</v>
      </c>
      <c r="AX160" s="13" t="s">
        <v>76</v>
      </c>
      <c r="AY160" s="182" t="s">
        <v>141</v>
      </c>
    </row>
    <row r="161" spans="1:65" s="13" customFormat="1" ht="11.25">
      <c r="B161" s="180"/>
      <c r="D161" s="181" t="s">
        <v>148</v>
      </c>
      <c r="E161" s="182" t="s">
        <v>1</v>
      </c>
      <c r="F161" s="183" t="s">
        <v>199</v>
      </c>
      <c r="H161" s="184">
        <v>1</v>
      </c>
      <c r="I161" s="185"/>
      <c r="L161" s="180"/>
      <c r="M161" s="186"/>
      <c r="N161" s="187"/>
      <c r="O161" s="187"/>
      <c r="P161" s="187"/>
      <c r="Q161" s="187"/>
      <c r="R161" s="187"/>
      <c r="S161" s="187"/>
      <c r="T161" s="188"/>
      <c r="AT161" s="182" t="s">
        <v>148</v>
      </c>
      <c r="AU161" s="182" t="s">
        <v>105</v>
      </c>
      <c r="AV161" s="13" t="s">
        <v>105</v>
      </c>
      <c r="AW161" s="13" t="s">
        <v>30</v>
      </c>
      <c r="AX161" s="13" t="s">
        <v>76</v>
      </c>
      <c r="AY161" s="182" t="s">
        <v>141</v>
      </c>
    </row>
    <row r="162" spans="1:65" s="13" customFormat="1" ht="11.25">
      <c r="B162" s="180"/>
      <c r="D162" s="181" t="s">
        <v>148</v>
      </c>
      <c r="E162" s="182" t="s">
        <v>1</v>
      </c>
      <c r="F162" s="183" t="s">
        <v>200</v>
      </c>
      <c r="H162" s="184">
        <v>4</v>
      </c>
      <c r="I162" s="185"/>
      <c r="L162" s="180"/>
      <c r="M162" s="186"/>
      <c r="N162" s="187"/>
      <c r="O162" s="187"/>
      <c r="P162" s="187"/>
      <c r="Q162" s="187"/>
      <c r="R162" s="187"/>
      <c r="S162" s="187"/>
      <c r="T162" s="188"/>
      <c r="AT162" s="182" t="s">
        <v>148</v>
      </c>
      <c r="AU162" s="182" t="s">
        <v>105</v>
      </c>
      <c r="AV162" s="13" t="s">
        <v>105</v>
      </c>
      <c r="AW162" s="13" t="s">
        <v>30</v>
      </c>
      <c r="AX162" s="13" t="s">
        <v>76</v>
      </c>
      <c r="AY162" s="182" t="s">
        <v>141</v>
      </c>
    </row>
    <row r="163" spans="1:65" s="13" customFormat="1" ht="11.25">
      <c r="B163" s="180"/>
      <c r="D163" s="181" t="s">
        <v>148</v>
      </c>
      <c r="E163" s="182" t="s">
        <v>1</v>
      </c>
      <c r="F163" s="183" t="s">
        <v>201</v>
      </c>
      <c r="H163" s="184">
        <v>3</v>
      </c>
      <c r="I163" s="185"/>
      <c r="L163" s="180"/>
      <c r="M163" s="186"/>
      <c r="N163" s="187"/>
      <c r="O163" s="187"/>
      <c r="P163" s="187"/>
      <c r="Q163" s="187"/>
      <c r="R163" s="187"/>
      <c r="S163" s="187"/>
      <c r="T163" s="188"/>
      <c r="AT163" s="182" t="s">
        <v>148</v>
      </c>
      <c r="AU163" s="182" t="s">
        <v>105</v>
      </c>
      <c r="AV163" s="13" t="s">
        <v>105</v>
      </c>
      <c r="AW163" s="13" t="s">
        <v>30</v>
      </c>
      <c r="AX163" s="13" t="s">
        <v>76</v>
      </c>
      <c r="AY163" s="182" t="s">
        <v>141</v>
      </c>
    </row>
    <row r="164" spans="1:65" s="14" customFormat="1" ht="11.25">
      <c r="B164" s="189"/>
      <c r="D164" s="181" t="s">
        <v>148</v>
      </c>
      <c r="E164" s="190" t="s">
        <v>1</v>
      </c>
      <c r="F164" s="191" t="s">
        <v>174</v>
      </c>
      <c r="H164" s="192">
        <v>12</v>
      </c>
      <c r="I164" s="193"/>
      <c r="L164" s="189"/>
      <c r="M164" s="194"/>
      <c r="N164" s="195"/>
      <c r="O164" s="195"/>
      <c r="P164" s="195"/>
      <c r="Q164" s="195"/>
      <c r="R164" s="195"/>
      <c r="S164" s="195"/>
      <c r="T164" s="196"/>
      <c r="AT164" s="190" t="s">
        <v>148</v>
      </c>
      <c r="AU164" s="190" t="s">
        <v>105</v>
      </c>
      <c r="AV164" s="14" t="s">
        <v>146</v>
      </c>
      <c r="AW164" s="14" t="s">
        <v>30</v>
      </c>
      <c r="AX164" s="14" t="s">
        <v>84</v>
      </c>
      <c r="AY164" s="190" t="s">
        <v>141</v>
      </c>
    </row>
    <row r="165" spans="1:65" s="2" customFormat="1" ht="21.75" customHeight="1">
      <c r="A165" s="33"/>
      <c r="B165" s="165"/>
      <c r="C165" s="166" t="s">
        <v>202</v>
      </c>
      <c r="D165" s="166" t="s">
        <v>143</v>
      </c>
      <c r="E165" s="167" t="s">
        <v>203</v>
      </c>
      <c r="F165" s="168" t="s">
        <v>204</v>
      </c>
      <c r="G165" s="169" t="s">
        <v>103</v>
      </c>
      <c r="H165" s="170">
        <v>15.922000000000001</v>
      </c>
      <c r="I165" s="170"/>
      <c r="J165" s="171">
        <f>ROUND(I165*H165,3)</f>
        <v>0</v>
      </c>
      <c r="K165" s="172"/>
      <c r="L165" s="34"/>
      <c r="M165" s="173" t="s">
        <v>1</v>
      </c>
      <c r="N165" s="174" t="s">
        <v>42</v>
      </c>
      <c r="O165" s="59"/>
      <c r="P165" s="175">
        <f>O165*H165</f>
        <v>0</v>
      </c>
      <c r="Q165" s="175">
        <v>0</v>
      </c>
      <c r="R165" s="175">
        <f>Q165*H165</f>
        <v>0</v>
      </c>
      <c r="S165" s="175">
        <v>6.5000000000000002E-2</v>
      </c>
      <c r="T165" s="176">
        <f>S165*H165</f>
        <v>1.0349300000000001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77" t="s">
        <v>146</v>
      </c>
      <c r="AT165" s="177" t="s">
        <v>143</v>
      </c>
      <c r="AU165" s="177" t="s">
        <v>105</v>
      </c>
      <c r="AY165" s="18" t="s">
        <v>141</v>
      </c>
      <c r="BE165" s="178">
        <f>IF(N165="základná",J165,0)</f>
        <v>0</v>
      </c>
      <c r="BF165" s="178">
        <f>IF(N165="znížená",J165,0)</f>
        <v>0</v>
      </c>
      <c r="BG165" s="178">
        <f>IF(N165="zákl. prenesená",J165,0)</f>
        <v>0</v>
      </c>
      <c r="BH165" s="178">
        <f>IF(N165="zníž. prenesená",J165,0)</f>
        <v>0</v>
      </c>
      <c r="BI165" s="178">
        <f>IF(N165="nulová",J165,0)</f>
        <v>0</v>
      </c>
      <c r="BJ165" s="18" t="s">
        <v>105</v>
      </c>
      <c r="BK165" s="179">
        <f>ROUND(I165*H165,3)</f>
        <v>0</v>
      </c>
      <c r="BL165" s="18" t="s">
        <v>146</v>
      </c>
      <c r="BM165" s="177" t="s">
        <v>205</v>
      </c>
    </row>
    <row r="166" spans="1:65" s="13" customFormat="1" ht="11.25">
      <c r="B166" s="180"/>
      <c r="D166" s="181" t="s">
        <v>148</v>
      </c>
      <c r="E166" s="182" t="s">
        <v>1</v>
      </c>
      <c r="F166" s="183" t="s">
        <v>206</v>
      </c>
      <c r="H166" s="184">
        <v>1.7110000000000001</v>
      </c>
      <c r="I166" s="185"/>
      <c r="L166" s="180"/>
      <c r="M166" s="186"/>
      <c r="N166" s="187"/>
      <c r="O166" s="187"/>
      <c r="P166" s="187"/>
      <c r="Q166" s="187"/>
      <c r="R166" s="187"/>
      <c r="S166" s="187"/>
      <c r="T166" s="188"/>
      <c r="AT166" s="182" t="s">
        <v>148</v>
      </c>
      <c r="AU166" s="182" t="s">
        <v>105</v>
      </c>
      <c r="AV166" s="13" t="s">
        <v>105</v>
      </c>
      <c r="AW166" s="13" t="s">
        <v>30</v>
      </c>
      <c r="AX166" s="13" t="s">
        <v>76</v>
      </c>
      <c r="AY166" s="182" t="s">
        <v>141</v>
      </c>
    </row>
    <row r="167" spans="1:65" s="13" customFormat="1" ht="11.25">
      <c r="B167" s="180"/>
      <c r="D167" s="181" t="s">
        <v>148</v>
      </c>
      <c r="E167" s="182" t="s">
        <v>1</v>
      </c>
      <c r="F167" s="183" t="s">
        <v>207</v>
      </c>
      <c r="H167" s="184">
        <v>2.218</v>
      </c>
      <c r="I167" s="185"/>
      <c r="L167" s="180"/>
      <c r="M167" s="186"/>
      <c r="N167" s="187"/>
      <c r="O167" s="187"/>
      <c r="P167" s="187"/>
      <c r="Q167" s="187"/>
      <c r="R167" s="187"/>
      <c r="S167" s="187"/>
      <c r="T167" s="188"/>
      <c r="AT167" s="182" t="s">
        <v>148</v>
      </c>
      <c r="AU167" s="182" t="s">
        <v>105</v>
      </c>
      <c r="AV167" s="13" t="s">
        <v>105</v>
      </c>
      <c r="AW167" s="13" t="s">
        <v>30</v>
      </c>
      <c r="AX167" s="13" t="s">
        <v>76</v>
      </c>
      <c r="AY167" s="182" t="s">
        <v>141</v>
      </c>
    </row>
    <row r="168" spans="1:65" s="13" customFormat="1" ht="11.25">
      <c r="B168" s="180"/>
      <c r="D168" s="181" t="s">
        <v>148</v>
      </c>
      <c r="E168" s="182" t="s">
        <v>1</v>
      </c>
      <c r="F168" s="183" t="s">
        <v>208</v>
      </c>
      <c r="H168" s="184">
        <v>2.101</v>
      </c>
      <c r="I168" s="185"/>
      <c r="L168" s="180"/>
      <c r="M168" s="186"/>
      <c r="N168" s="187"/>
      <c r="O168" s="187"/>
      <c r="P168" s="187"/>
      <c r="Q168" s="187"/>
      <c r="R168" s="187"/>
      <c r="S168" s="187"/>
      <c r="T168" s="188"/>
      <c r="AT168" s="182" t="s">
        <v>148</v>
      </c>
      <c r="AU168" s="182" t="s">
        <v>105</v>
      </c>
      <c r="AV168" s="13" t="s">
        <v>105</v>
      </c>
      <c r="AW168" s="13" t="s">
        <v>30</v>
      </c>
      <c r="AX168" s="13" t="s">
        <v>76</v>
      </c>
      <c r="AY168" s="182" t="s">
        <v>141</v>
      </c>
    </row>
    <row r="169" spans="1:65" s="13" customFormat="1" ht="11.25">
      <c r="B169" s="180"/>
      <c r="D169" s="181" t="s">
        <v>148</v>
      </c>
      <c r="E169" s="182" t="s">
        <v>1</v>
      </c>
      <c r="F169" s="183" t="s">
        <v>209</v>
      </c>
      <c r="H169" s="184">
        <v>2.5920000000000001</v>
      </c>
      <c r="I169" s="185"/>
      <c r="L169" s="180"/>
      <c r="M169" s="186"/>
      <c r="N169" s="187"/>
      <c r="O169" s="187"/>
      <c r="P169" s="187"/>
      <c r="Q169" s="187"/>
      <c r="R169" s="187"/>
      <c r="S169" s="187"/>
      <c r="T169" s="188"/>
      <c r="AT169" s="182" t="s">
        <v>148</v>
      </c>
      <c r="AU169" s="182" t="s">
        <v>105</v>
      </c>
      <c r="AV169" s="13" t="s">
        <v>105</v>
      </c>
      <c r="AW169" s="13" t="s">
        <v>30</v>
      </c>
      <c r="AX169" s="13" t="s">
        <v>76</v>
      </c>
      <c r="AY169" s="182" t="s">
        <v>141</v>
      </c>
    </row>
    <row r="170" spans="1:65" s="13" customFormat="1" ht="11.25">
      <c r="B170" s="180"/>
      <c r="D170" s="181" t="s">
        <v>148</v>
      </c>
      <c r="E170" s="182" t="s">
        <v>1</v>
      </c>
      <c r="F170" s="183" t="s">
        <v>210</v>
      </c>
      <c r="H170" s="184">
        <v>4.3949999999999996</v>
      </c>
      <c r="I170" s="185"/>
      <c r="L170" s="180"/>
      <c r="M170" s="186"/>
      <c r="N170" s="187"/>
      <c r="O170" s="187"/>
      <c r="P170" s="187"/>
      <c r="Q170" s="187"/>
      <c r="R170" s="187"/>
      <c r="S170" s="187"/>
      <c r="T170" s="188"/>
      <c r="AT170" s="182" t="s">
        <v>148</v>
      </c>
      <c r="AU170" s="182" t="s">
        <v>105</v>
      </c>
      <c r="AV170" s="13" t="s">
        <v>105</v>
      </c>
      <c r="AW170" s="13" t="s">
        <v>30</v>
      </c>
      <c r="AX170" s="13" t="s">
        <v>76</v>
      </c>
      <c r="AY170" s="182" t="s">
        <v>141</v>
      </c>
    </row>
    <row r="171" spans="1:65" s="13" customFormat="1" ht="11.25">
      <c r="B171" s="180"/>
      <c r="D171" s="181" t="s">
        <v>148</v>
      </c>
      <c r="E171" s="182" t="s">
        <v>1</v>
      </c>
      <c r="F171" s="183" t="s">
        <v>211</v>
      </c>
      <c r="H171" s="184">
        <v>2.9049999999999998</v>
      </c>
      <c r="I171" s="185"/>
      <c r="L171" s="180"/>
      <c r="M171" s="186"/>
      <c r="N171" s="187"/>
      <c r="O171" s="187"/>
      <c r="P171" s="187"/>
      <c r="Q171" s="187"/>
      <c r="R171" s="187"/>
      <c r="S171" s="187"/>
      <c r="T171" s="188"/>
      <c r="AT171" s="182" t="s">
        <v>148</v>
      </c>
      <c r="AU171" s="182" t="s">
        <v>105</v>
      </c>
      <c r="AV171" s="13" t="s">
        <v>105</v>
      </c>
      <c r="AW171" s="13" t="s">
        <v>30</v>
      </c>
      <c r="AX171" s="13" t="s">
        <v>76</v>
      </c>
      <c r="AY171" s="182" t="s">
        <v>141</v>
      </c>
    </row>
    <row r="172" spans="1:65" s="14" customFormat="1" ht="11.25">
      <c r="B172" s="189"/>
      <c r="D172" s="181" t="s">
        <v>148</v>
      </c>
      <c r="E172" s="190" t="s">
        <v>1</v>
      </c>
      <c r="F172" s="191" t="s">
        <v>174</v>
      </c>
      <c r="H172" s="192">
        <v>15.922000000000001</v>
      </c>
      <c r="I172" s="193"/>
      <c r="L172" s="189"/>
      <c r="M172" s="194"/>
      <c r="N172" s="195"/>
      <c r="O172" s="195"/>
      <c r="P172" s="195"/>
      <c r="Q172" s="195"/>
      <c r="R172" s="195"/>
      <c r="S172" s="195"/>
      <c r="T172" s="196"/>
      <c r="AT172" s="190" t="s">
        <v>148</v>
      </c>
      <c r="AU172" s="190" t="s">
        <v>105</v>
      </c>
      <c r="AV172" s="14" t="s">
        <v>146</v>
      </c>
      <c r="AW172" s="14" t="s">
        <v>30</v>
      </c>
      <c r="AX172" s="14" t="s">
        <v>84</v>
      </c>
      <c r="AY172" s="190" t="s">
        <v>141</v>
      </c>
    </row>
    <row r="173" spans="1:65" s="2" customFormat="1" ht="21.75" customHeight="1">
      <c r="A173" s="33"/>
      <c r="B173" s="165"/>
      <c r="C173" s="166" t="s">
        <v>212</v>
      </c>
      <c r="D173" s="166" t="s">
        <v>143</v>
      </c>
      <c r="E173" s="167" t="s">
        <v>213</v>
      </c>
      <c r="F173" s="168" t="s">
        <v>214</v>
      </c>
      <c r="G173" s="169" t="s">
        <v>162</v>
      </c>
      <c r="H173" s="170">
        <v>0.126</v>
      </c>
      <c r="I173" s="170"/>
      <c r="J173" s="171">
        <f>ROUND(I173*H173,3)</f>
        <v>0</v>
      </c>
      <c r="K173" s="172"/>
      <c r="L173" s="34"/>
      <c r="M173" s="173" t="s">
        <v>1</v>
      </c>
      <c r="N173" s="174" t="s">
        <v>42</v>
      </c>
      <c r="O173" s="59"/>
      <c r="P173" s="175">
        <f>O173*H173</f>
        <v>0</v>
      </c>
      <c r="Q173" s="175">
        <v>0</v>
      </c>
      <c r="R173" s="175">
        <f>Q173*H173</f>
        <v>0</v>
      </c>
      <c r="S173" s="175">
        <v>1.875</v>
      </c>
      <c r="T173" s="176">
        <f>S173*H173</f>
        <v>0.23625000000000002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77" t="s">
        <v>146</v>
      </c>
      <c r="AT173" s="177" t="s">
        <v>143</v>
      </c>
      <c r="AU173" s="177" t="s">
        <v>105</v>
      </c>
      <c r="AY173" s="18" t="s">
        <v>141</v>
      </c>
      <c r="BE173" s="178">
        <f>IF(N173="základná",J173,0)</f>
        <v>0</v>
      </c>
      <c r="BF173" s="178">
        <f>IF(N173="znížená",J173,0)</f>
        <v>0</v>
      </c>
      <c r="BG173" s="178">
        <f>IF(N173="zákl. prenesená",J173,0)</f>
        <v>0</v>
      </c>
      <c r="BH173" s="178">
        <f>IF(N173="zníž. prenesená",J173,0)</f>
        <v>0</v>
      </c>
      <c r="BI173" s="178">
        <f>IF(N173="nulová",J173,0)</f>
        <v>0</v>
      </c>
      <c r="BJ173" s="18" t="s">
        <v>105</v>
      </c>
      <c r="BK173" s="179">
        <f>ROUND(I173*H173,3)</f>
        <v>0</v>
      </c>
      <c r="BL173" s="18" t="s">
        <v>146</v>
      </c>
      <c r="BM173" s="177" t="s">
        <v>215</v>
      </c>
    </row>
    <row r="174" spans="1:65" s="13" customFormat="1" ht="11.25">
      <c r="B174" s="180"/>
      <c r="D174" s="181" t="s">
        <v>148</v>
      </c>
      <c r="E174" s="182" t="s">
        <v>1</v>
      </c>
      <c r="F174" s="183" t="s">
        <v>216</v>
      </c>
      <c r="H174" s="184">
        <v>0.126</v>
      </c>
      <c r="I174" s="185"/>
      <c r="L174" s="180"/>
      <c r="M174" s="186"/>
      <c r="N174" s="187"/>
      <c r="O174" s="187"/>
      <c r="P174" s="187"/>
      <c r="Q174" s="187"/>
      <c r="R174" s="187"/>
      <c r="S174" s="187"/>
      <c r="T174" s="188"/>
      <c r="AT174" s="182" t="s">
        <v>148</v>
      </c>
      <c r="AU174" s="182" t="s">
        <v>105</v>
      </c>
      <c r="AV174" s="13" t="s">
        <v>105</v>
      </c>
      <c r="AW174" s="13" t="s">
        <v>30</v>
      </c>
      <c r="AX174" s="13" t="s">
        <v>84</v>
      </c>
      <c r="AY174" s="182" t="s">
        <v>141</v>
      </c>
    </row>
    <row r="175" spans="1:65" s="2" customFormat="1" ht="21.75" customHeight="1">
      <c r="A175" s="33"/>
      <c r="B175" s="165"/>
      <c r="C175" s="166" t="s">
        <v>217</v>
      </c>
      <c r="D175" s="166" t="s">
        <v>143</v>
      </c>
      <c r="E175" s="167" t="s">
        <v>218</v>
      </c>
      <c r="F175" s="168" t="s">
        <v>219</v>
      </c>
      <c r="G175" s="169" t="s">
        <v>220</v>
      </c>
      <c r="H175" s="170">
        <v>4</v>
      </c>
      <c r="I175" s="170"/>
      <c r="J175" s="171">
        <f>ROUND(I175*H175,3)</f>
        <v>0</v>
      </c>
      <c r="K175" s="172"/>
      <c r="L175" s="34"/>
      <c r="M175" s="173" t="s">
        <v>1</v>
      </c>
      <c r="N175" s="174" t="s">
        <v>42</v>
      </c>
      <c r="O175" s="59"/>
      <c r="P175" s="175">
        <f>O175*H175</f>
        <v>0</v>
      </c>
      <c r="Q175" s="175">
        <v>9.0000000000000006E-5</v>
      </c>
      <c r="R175" s="175">
        <f>Q175*H175</f>
        <v>3.6000000000000002E-4</v>
      </c>
      <c r="S175" s="175">
        <v>0</v>
      </c>
      <c r="T175" s="176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77" t="s">
        <v>146</v>
      </c>
      <c r="AT175" s="177" t="s">
        <v>143</v>
      </c>
      <c r="AU175" s="177" t="s">
        <v>105</v>
      </c>
      <c r="AY175" s="18" t="s">
        <v>141</v>
      </c>
      <c r="BE175" s="178">
        <f>IF(N175="základná",J175,0)</f>
        <v>0</v>
      </c>
      <c r="BF175" s="178">
        <f>IF(N175="znížená",J175,0)</f>
        <v>0</v>
      </c>
      <c r="BG175" s="178">
        <f>IF(N175="zákl. prenesená",J175,0)</f>
        <v>0</v>
      </c>
      <c r="BH175" s="178">
        <f>IF(N175="zníž. prenesená",J175,0)</f>
        <v>0</v>
      </c>
      <c r="BI175" s="178">
        <f>IF(N175="nulová",J175,0)</f>
        <v>0</v>
      </c>
      <c r="BJ175" s="18" t="s">
        <v>105</v>
      </c>
      <c r="BK175" s="179">
        <f>ROUND(I175*H175,3)</f>
        <v>0</v>
      </c>
      <c r="BL175" s="18" t="s">
        <v>146</v>
      </c>
      <c r="BM175" s="177" t="s">
        <v>221</v>
      </c>
    </row>
    <row r="176" spans="1:65" s="13" customFormat="1" ht="11.25">
      <c r="B176" s="180"/>
      <c r="D176" s="181" t="s">
        <v>148</v>
      </c>
      <c r="E176" s="182" t="s">
        <v>1</v>
      </c>
      <c r="F176" s="183" t="s">
        <v>222</v>
      </c>
      <c r="H176" s="184">
        <v>4</v>
      </c>
      <c r="I176" s="185"/>
      <c r="L176" s="180"/>
      <c r="M176" s="186"/>
      <c r="N176" s="187"/>
      <c r="O176" s="187"/>
      <c r="P176" s="187"/>
      <c r="Q176" s="187"/>
      <c r="R176" s="187"/>
      <c r="S176" s="187"/>
      <c r="T176" s="188"/>
      <c r="AT176" s="182" t="s">
        <v>148</v>
      </c>
      <c r="AU176" s="182" t="s">
        <v>105</v>
      </c>
      <c r="AV176" s="13" t="s">
        <v>105</v>
      </c>
      <c r="AW176" s="13" t="s">
        <v>30</v>
      </c>
      <c r="AX176" s="13" t="s">
        <v>84</v>
      </c>
      <c r="AY176" s="182" t="s">
        <v>141</v>
      </c>
    </row>
    <row r="177" spans="1:65" s="2" customFormat="1" ht="33" customHeight="1">
      <c r="A177" s="33"/>
      <c r="B177" s="165"/>
      <c r="C177" s="166" t="s">
        <v>223</v>
      </c>
      <c r="D177" s="166" t="s">
        <v>143</v>
      </c>
      <c r="E177" s="167" t="s">
        <v>224</v>
      </c>
      <c r="F177" s="168" t="s">
        <v>225</v>
      </c>
      <c r="G177" s="169" t="s">
        <v>103</v>
      </c>
      <c r="H177" s="170">
        <v>43.298000000000002</v>
      </c>
      <c r="I177" s="170"/>
      <c r="J177" s="171">
        <f>ROUND(I177*H177,3)</f>
        <v>0</v>
      </c>
      <c r="K177" s="172"/>
      <c r="L177" s="34"/>
      <c r="M177" s="173" t="s">
        <v>1</v>
      </c>
      <c r="N177" s="174" t="s">
        <v>42</v>
      </c>
      <c r="O177" s="59"/>
      <c r="P177" s="175">
        <f>O177*H177</f>
        <v>0</v>
      </c>
      <c r="Q177" s="175">
        <v>0</v>
      </c>
      <c r="R177" s="175">
        <f>Q177*H177</f>
        <v>0</v>
      </c>
      <c r="S177" s="175">
        <v>5.8999999999999997E-2</v>
      </c>
      <c r="T177" s="176">
        <f>S177*H177</f>
        <v>2.5545819999999999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77" t="s">
        <v>146</v>
      </c>
      <c r="AT177" s="177" t="s">
        <v>143</v>
      </c>
      <c r="AU177" s="177" t="s">
        <v>105</v>
      </c>
      <c r="AY177" s="18" t="s">
        <v>141</v>
      </c>
      <c r="BE177" s="178">
        <f>IF(N177="základná",J177,0)</f>
        <v>0</v>
      </c>
      <c r="BF177" s="178">
        <f>IF(N177="znížená",J177,0)</f>
        <v>0</v>
      </c>
      <c r="BG177" s="178">
        <f>IF(N177="zákl. prenesená",J177,0)</f>
        <v>0</v>
      </c>
      <c r="BH177" s="178">
        <f>IF(N177="zníž. prenesená",J177,0)</f>
        <v>0</v>
      </c>
      <c r="BI177" s="178">
        <f>IF(N177="nulová",J177,0)</f>
        <v>0</v>
      </c>
      <c r="BJ177" s="18" t="s">
        <v>105</v>
      </c>
      <c r="BK177" s="179">
        <f>ROUND(I177*H177,3)</f>
        <v>0</v>
      </c>
      <c r="BL177" s="18" t="s">
        <v>146</v>
      </c>
      <c r="BM177" s="177" t="s">
        <v>226</v>
      </c>
    </row>
    <row r="178" spans="1:65" s="13" customFormat="1" ht="22.5">
      <c r="B178" s="180"/>
      <c r="D178" s="181" t="s">
        <v>148</v>
      </c>
      <c r="E178" s="182" t="s">
        <v>1</v>
      </c>
      <c r="F178" s="183" t="s">
        <v>227</v>
      </c>
      <c r="H178" s="184">
        <v>43.298000000000002</v>
      </c>
      <c r="I178" s="185"/>
      <c r="L178" s="180"/>
      <c r="M178" s="186"/>
      <c r="N178" s="187"/>
      <c r="O178" s="187"/>
      <c r="P178" s="187"/>
      <c r="Q178" s="187"/>
      <c r="R178" s="187"/>
      <c r="S178" s="187"/>
      <c r="T178" s="188"/>
      <c r="AT178" s="182" t="s">
        <v>148</v>
      </c>
      <c r="AU178" s="182" t="s">
        <v>105</v>
      </c>
      <c r="AV178" s="13" t="s">
        <v>105</v>
      </c>
      <c r="AW178" s="13" t="s">
        <v>30</v>
      </c>
      <c r="AX178" s="13" t="s">
        <v>84</v>
      </c>
      <c r="AY178" s="182" t="s">
        <v>141</v>
      </c>
    </row>
    <row r="179" spans="1:65" s="2" customFormat="1" ht="21.75" customHeight="1">
      <c r="A179" s="33"/>
      <c r="B179" s="165"/>
      <c r="C179" s="166" t="s">
        <v>228</v>
      </c>
      <c r="D179" s="166" t="s">
        <v>143</v>
      </c>
      <c r="E179" s="167" t="s">
        <v>229</v>
      </c>
      <c r="F179" s="168" t="s">
        <v>230</v>
      </c>
      <c r="G179" s="169" t="s">
        <v>231</v>
      </c>
      <c r="H179" s="170">
        <v>83.066000000000003</v>
      </c>
      <c r="I179" s="170"/>
      <c r="J179" s="171">
        <f>ROUND(I179*H179,3)</f>
        <v>0</v>
      </c>
      <c r="K179" s="172"/>
      <c r="L179" s="34"/>
      <c r="M179" s="173" t="s">
        <v>1</v>
      </c>
      <c r="N179" s="174" t="s">
        <v>42</v>
      </c>
      <c r="O179" s="59"/>
      <c r="P179" s="175">
        <f>O179*H179</f>
        <v>0</v>
      </c>
      <c r="Q179" s="175">
        <v>0</v>
      </c>
      <c r="R179" s="175">
        <f>Q179*H179</f>
        <v>0</v>
      </c>
      <c r="S179" s="175">
        <v>0</v>
      </c>
      <c r="T179" s="176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77" t="s">
        <v>146</v>
      </c>
      <c r="AT179" s="177" t="s">
        <v>143</v>
      </c>
      <c r="AU179" s="177" t="s">
        <v>105</v>
      </c>
      <c r="AY179" s="18" t="s">
        <v>141</v>
      </c>
      <c r="BE179" s="178">
        <f>IF(N179="základná",J179,0)</f>
        <v>0</v>
      </c>
      <c r="BF179" s="178">
        <f>IF(N179="znížená",J179,0)</f>
        <v>0</v>
      </c>
      <c r="BG179" s="178">
        <f>IF(N179="zákl. prenesená",J179,0)</f>
        <v>0</v>
      </c>
      <c r="BH179" s="178">
        <f>IF(N179="zníž. prenesená",J179,0)</f>
        <v>0</v>
      </c>
      <c r="BI179" s="178">
        <f>IF(N179="nulová",J179,0)</f>
        <v>0</v>
      </c>
      <c r="BJ179" s="18" t="s">
        <v>105</v>
      </c>
      <c r="BK179" s="179">
        <f>ROUND(I179*H179,3)</f>
        <v>0</v>
      </c>
      <c r="BL179" s="18" t="s">
        <v>146</v>
      </c>
      <c r="BM179" s="177" t="s">
        <v>232</v>
      </c>
    </row>
    <row r="180" spans="1:65" s="2" customFormat="1" ht="21.75" customHeight="1">
      <c r="A180" s="33"/>
      <c r="B180" s="165"/>
      <c r="C180" s="166" t="s">
        <v>233</v>
      </c>
      <c r="D180" s="166" t="s">
        <v>143</v>
      </c>
      <c r="E180" s="167" t="s">
        <v>234</v>
      </c>
      <c r="F180" s="168" t="s">
        <v>235</v>
      </c>
      <c r="G180" s="169" t="s">
        <v>231</v>
      </c>
      <c r="H180" s="170">
        <v>83.066000000000003</v>
      </c>
      <c r="I180" s="170"/>
      <c r="J180" s="171">
        <f>ROUND(I180*H180,3)</f>
        <v>0</v>
      </c>
      <c r="K180" s="172"/>
      <c r="L180" s="34"/>
      <c r="M180" s="173" t="s">
        <v>1</v>
      </c>
      <c r="N180" s="174" t="s">
        <v>42</v>
      </c>
      <c r="O180" s="59"/>
      <c r="P180" s="175">
        <f>O180*H180</f>
        <v>0</v>
      </c>
      <c r="Q180" s="175">
        <v>0</v>
      </c>
      <c r="R180" s="175">
        <f>Q180*H180</f>
        <v>0</v>
      </c>
      <c r="S180" s="175">
        <v>0</v>
      </c>
      <c r="T180" s="176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77" t="s">
        <v>146</v>
      </c>
      <c r="AT180" s="177" t="s">
        <v>143</v>
      </c>
      <c r="AU180" s="177" t="s">
        <v>105</v>
      </c>
      <c r="AY180" s="18" t="s">
        <v>141</v>
      </c>
      <c r="BE180" s="178">
        <f>IF(N180="základná",J180,0)</f>
        <v>0</v>
      </c>
      <c r="BF180" s="178">
        <f>IF(N180="znížená",J180,0)</f>
        <v>0</v>
      </c>
      <c r="BG180" s="178">
        <f>IF(N180="zákl. prenesená",J180,0)</f>
        <v>0</v>
      </c>
      <c r="BH180" s="178">
        <f>IF(N180="zníž. prenesená",J180,0)</f>
        <v>0</v>
      </c>
      <c r="BI180" s="178">
        <f>IF(N180="nulová",J180,0)</f>
        <v>0</v>
      </c>
      <c r="BJ180" s="18" t="s">
        <v>105</v>
      </c>
      <c r="BK180" s="179">
        <f>ROUND(I180*H180,3)</f>
        <v>0</v>
      </c>
      <c r="BL180" s="18" t="s">
        <v>146</v>
      </c>
      <c r="BM180" s="177" t="s">
        <v>236</v>
      </c>
    </row>
    <row r="181" spans="1:65" s="2" customFormat="1" ht="19.5">
      <c r="A181" s="33"/>
      <c r="B181" s="34"/>
      <c r="C181" s="33"/>
      <c r="D181" s="181" t="s">
        <v>237</v>
      </c>
      <c r="E181" s="33"/>
      <c r="F181" s="197" t="s">
        <v>238</v>
      </c>
      <c r="G181" s="33"/>
      <c r="H181" s="33"/>
      <c r="I181" s="98"/>
      <c r="J181" s="33"/>
      <c r="K181" s="33"/>
      <c r="L181" s="34"/>
      <c r="M181" s="198"/>
      <c r="N181" s="199"/>
      <c r="O181" s="59"/>
      <c r="P181" s="59"/>
      <c r="Q181" s="59"/>
      <c r="R181" s="59"/>
      <c r="S181" s="59"/>
      <c r="T181" s="60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T181" s="18" t="s">
        <v>237</v>
      </c>
      <c r="AU181" s="18" t="s">
        <v>105</v>
      </c>
    </row>
    <row r="182" spans="1:65" s="2" customFormat="1" ht="16.5" customHeight="1">
      <c r="A182" s="33"/>
      <c r="B182" s="165"/>
      <c r="C182" s="166" t="s">
        <v>239</v>
      </c>
      <c r="D182" s="166" t="s">
        <v>143</v>
      </c>
      <c r="E182" s="167" t="s">
        <v>240</v>
      </c>
      <c r="F182" s="168" t="s">
        <v>241</v>
      </c>
      <c r="G182" s="169" t="s">
        <v>231</v>
      </c>
      <c r="H182" s="170">
        <v>83.066000000000003</v>
      </c>
      <c r="I182" s="170"/>
      <c r="J182" s="171">
        <f>ROUND(I182*H182,3)</f>
        <v>0</v>
      </c>
      <c r="K182" s="172"/>
      <c r="L182" s="34"/>
      <c r="M182" s="173" t="s">
        <v>1</v>
      </c>
      <c r="N182" s="174" t="s">
        <v>42</v>
      </c>
      <c r="O182" s="59"/>
      <c r="P182" s="175">
        <f>O182*H182</f>
        <v>0</v>
      </c>
      <c r="Q182" s="175">
        <v>0</v>
      </c>
      <c r="R182" s="175">
        <f>Q182*H182</f>
        <v>0</v>
      </c>
      <c r="S182" s="175">
        <v>0</v>
      </c>
      <c r="T182" s="176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77" t="s">
        <v>146</v>
      </c>
      <c r="AT182" s="177" t="s">
        <v>143</v>
      </c>
      <c r="AU182" s="177" t="s">
        <v>105</v>
      </c>
      <c r="AY182" s="18" t="s">
        <v>141</v>
      </c>
      <c r="BE182" s="178">
        <f>IF(N182="základná",J182,0)</f>
        <v>0</v>
      </c>
      <c r="BF182" s="178">
        <f>IF(N182="znížená",J182,0)</f>
        <v>0</v>
      </c>
      <c r="BG182" s="178">
        <f>IF(N182="zákl. prenesená",J182,0)</f>
        <v>0</v>
      </c>
      <c r="BH182" s="178">
        <f>IF(N182="zníž. prenesená",J182,0)</f>
        <v>0</v>
      </c>
      <c r="BI182" s="178">
        <f>IF(N182="nulová",J182,0)</f>
        <v>0</v>
      </c>
      <c r="BJ182" s="18" t="s">
        <v>105</v>
      </c>
      <c r="BK182" s="179">
        <f>ROUND(I182*H182,3)</f>
        <v>0</v>
      </c>
      <c r="BL182" s="18" t="s">
        <v>146</v>
      </c>
      <c r="BM182" s="177" t="s">
        <v>242</v>
      </c>
    </row>
    <row r="183" spans="1:65" s="2" customFormat="1" ht="21.75" customHeight="1">
      <c r="A183" s="33"/>
      <c r="B183" s="165"/>
      <c r="C183" s="166" t="s">
        <v>243</v>
      </c>
      <c r="D183" s="166" t="s">
        <v>143</v>
      </c>
      <c r="E183" s="167" t="s">
        <v>244</v>
      </c>
      <c r="F183" s="168" t="s">
        <v>245</v>
      </c>
      <c r="G183" s="169" t="s">
        <v>231</v>
      </c>
      <c r="H183" s="170">
        <v>830.66</v>
      </c>
      <c r="I183" s="170"/>
      <c r="J183" s="171">
        <f>ROUND(I183*H183,3)</f>
        <v>0</v>
      </c>
      <c r="K183" s="172"/>
      <c r="L183" s="34"/>
      <c r="M183" s="173" t="s">
        <v>1</v>
      </c>
      <c r="N183" s="174" t="s">
        <v>42</v>
      </c>
      <c r="O183" s="59"/>
      <c r="P183" s="175">
        <f>O183*H183</f>
        <v>0</v>
      </c>
      <c r="Q183" s="175">
        <v>0</v>
      </c>
      <c r="R183" s="175">
        <f>Q183*H183</f>
        <v>0</v>
      </c>
      <c r="S183" s="175">
        <v>0</v>
      </c>
      <c r="T183" s="176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77" t="s">
        <v>146</v>
      </c>
      <c r="AT183" s="177" t="s">
        <v>143</v>
      </c>
      <c r="AU183" s="177" t="s">
        <v>105</v>
      </c>
      <c r="AY183" s="18" t="s">
        <v>141</v>
      </c>
      <c r="BE183" s="178">
        <f>IF(N183="základná",J183,0)</f>
        <v>0</v>
      </c>
      <c r="BF183" s="178">
        <f>IF(N183="znížená",J183,0)</f>
        <v>0</v>
      </c>
      <c r="BG183" s="178">
        <f>IF(N183="zákl. prenesená",J183,0)</f>
        <v>0</v>
      </c>
      <c r="BH183" s="178">
        <f>IF(N183="zníž. prenesená",J183,0)</f>
        <v>0</v>
      </c>
      <c r="BI183" s="178">
        <f>IF(N183="nulová",J183,0)</f>
        <v>0</v>
      </c>
      <c r="BJ183" s="18" t="s">
        <v>105</v>
      </c>
      <c r="BK183" s="179">
        <f>ROUND(I183*H183,3)</f>
        <v>0</v>
      </c>
      <c r="BL183" s="18" t="s">
        <v>146</v>
      </c>
      <c r="BM183" s="177" t="s">
        <v>246</v>
      </c>
    </row>
    <row r="184" spans="1:65" s="2" customFormat="1" ht="19.5">
      <c r="A184" s="33"/>
      <c r="B184" s="34"/>
      <c r="C184" s="33"/>
      <c r="D184" s="181" t="s">
        <v>237</v>
      </c>
      <c r="E184" s="33"/>
      <c r="F184" s="197" t="s">
        <v>247</v>
      </c>
      <c r="G184" s="33"/>
      <c r="H184" s="33"/>
      <c r="I184" s="98"/>
      <c r="J184" s="33"/>
      <c r="K184" s="33"/>
      <c r="L184" s="34"/>
      <c r="M184" s="198"/>
      <c r="N184" s="199"/>
      <c r="O184" s="59"/>
      <c r="P184" s="59"/>
      <c r="Q184" s="59"/>
      <c r="R184" s="59"/>
      <c r="S184" s="59"/>
      <c r="T184" s="60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T184" s="18" t="s">
        <v>237</v>
      </c>
      <c r="AU184" s="18" t="s">
        <v>105</v>
      </c>
    </row>
    <row r="185" spans="1:65" s="13" customFormat="1" ht="11.25">
      <c r="B185" s="180"/>
      <c r="D185" s="181" t="s">
        <v>148</v>
      </c>
      <c r="F185" s="183" t="s">
        <v>248</v>
      </c>
      <c r="H185" s="184">
        <v>830.66</v>
      </c>
      <c r="I185" s="185"/>
      <c r="L185" s="180"/>
      <c r="M185" s="186"/>
      <c r="N185" s="187"/>
      <c r="O185" s="187"/>
      <c r="P185" s="187"/>
      <c r="Q185" s="187"/>
      <c r="R185" s="187"/>
      <c r="S185" s="187"/>
      <c r="T185" s="188"/>
      <c r="AT185" s="182" t="s">
        <v>148</v>
      </c>
      <c r="AU185" s="182" t="s">
        <v>105</v>
      </c>
      <c r="AV185" s="13" t="s">
        <v>105</v>
      </c>
      <c r="AW185" s="13" t="s">
        <v>3</v>
      </c>
      <c r="AX185" s="13" t="s">
        <v>84</v>
      </c>
      <c r="AY185" s="182" t="s">
        <v>141</v>
      </c>
    </row>
    <row r="186" spans="1:65" s="2" customFormat="1" ht="21.75" customHeight="1">
      <c r="A186" s="33"/>
      <c r="B186" s="165"/>
      <c r="C186" s="166" t="s">
        <v>249</v>
      </c>
      <c r="D186" s="166" t="s">
        <v>143</v>
      </c>
      <c r="E186" s="167" t="s">
        <v>250</v>
      </c>
      <c r="F186" s="168" t="s">
        <v>251</v>
      </c>
      <c r="G186" s="169" t="s">
        <v>231</v>
      </c>
      <c r="H186" s="170">
        <v>83.066000000000003</v>
      </c>
      <c r="I186" s="170"/>
      <c r="J186" s="171">
        <f>ROUND(I186*H186,3)</f>
        <v>0</v>
      </c>
      <c r="K186" s="172"/>
      <c r="L186" s="34"/>
      <c r="M186" s="173" t="s">
        <v>1</v>
      </c>
      <c r="N186" s="174" t="s">
        <v>42</v>
      </c>
      <c r="O186" s="59"/>
      <c r="P186" s="175">
        <f>O186*H186</f>
        <v>0</v>
      </c>
      <c r="Q186" s="175">
        <v>0</v>
      </c>
      <c r="R186" s="175">
        <f>Q186*H186</f>
        <v>0</v>
      </c>
      <c r="S186" s="175">
        <v>0</v>
      </c>
      <c r="T186" s="176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77" t="s">
        <v>146</v>
      </c>
      <c r="AT186" s="177" t="s">
        <v>143</v>
      </c>
      <c r="AU186" s="177" t="s">
        <v>105</v>
      </c>
      <c r="AY186" s="18" t="s">
        <v>141</v>
      </c>
      <c r="BE186" s="178">
        <f>IF(N186="základná",J186,0)</f>
        <v>0</v>
      </c>
      <c r="BF186" s="178">
        <f>IF(N186="znížená",J186,0)</f>
        <v>0</v>
      </c>
      <c r="BG186" s="178">
        <f>IF(N186="zákl. prenesená",J186,0)</f>
        <v>0</v>
      </c>
      <c r="BH186" s="178">
        <f>IF(N186="zníž. prenesená",J186,0)</f>
        <v>0</v>
      </c>
      <c r="BI186" s="178">
        <f>IF(N186="nulová",J186,0)</f>
        <v>0</v>
      </c>
      <c r="BJ186" s="18" t="s">
        <v>105</v>
      </c>
      <c r="BK186" s="179">
        <f>ROUND(I186*H186,3)</f>
        <v>0</v>
      </c>
      <c r="BL186" s="18" t="s">
        <v>146</v>
      </c>
      <c r="BM186" s="177" t="s">
        <v>252</v>
      </c>
    </row>
    <row r="187" spans="1:65" s="2" customFormat="1" ht="21.75" customHeight="1">
      <c r="A187" s="33"/>
      <c r="B187" s="165"/>
      <c r="C187" s="166" t="s">
        <v>253</v>
      </c>
      <c r="D187" s="166" t="s">
        <v>143</v>
      </c>
      <c r="E187" s="167" t="s">
        <v>254</v>
      </c>
      <c r="F187" s="168" t="s">
        <v>255</v>
      </c>
      <c r="G187" s="169" t="s">
        <v>231</v>
      </c>
      <c r="H187" s="170">
        <v>415.33</v>
      </c>
      <c r="I187" s="170"/>
      <c r="J187" s="171">
        <f>ROUND(I187*H187,3)</f>
        <v>0</v>
      </c>
      <c r="K187" s="172"/>
      <c r="L187" s="34"/>
      <c r="M187" s="173" t="s">
        <v>1</v>
      </c>
      <c r="N187" s="174" t="s">
        <v>42</v>
      </c>
      <c r="O187" s="59"/>
      <c r="P187" s="175">
        <f>O187*H187</f>
        <v>0</v>
      </c>
      <c r="Q187" s="175">
        <v>0</v>
      </c>
      <c r="R187" s="175">
        <f>Q187*H187</f>
        <v>0</v>
      </c>
      <c r="S187" s="175">
        <v>0</v>
      </c>
      <c r="T187" s="176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77" t="s">
        <v>146</v>
      </c>
      <c r="AT187" s="177" t="s">
        <v>143</v>
      </c>
      <c r="AU187" s="177" t="s">
        <v>105</v>
      </c>
      <c r="AY187" s="18" t="s">
        <v>141</v>
      </c>
      <c r="BE187" s="178">
        <f>IF(N187="základná",J187,0)</f>
        <v>0</v>
      </c>
      <c r="BF187" s="178">
        <f>IF(N187="znížená",J187,0)</f>
        <v>0</v>
      </c>
      <c r="BG187" s="178">
        <f>IF(N187="zákl. prenesená",J187,0)</f>
        <v>0</v>
      </c>
      <c r="BH187" s="178">
        <f>IF(N187="zníž. prenesená",J187,0)</f>
        <v>0</v>
      </c>
      <c r="BI187" s="178">
        <f>IF(N187="nulová",J187,0)</f>
        <v>0</v>
      </c>
      <c r="BJ187" s="18" t="s">
        <v>105</v>
      </c>
      <c r="BK187" s="179">
        <f>ROUND(I187*H187,3)</f>
        <v>0</v>
      </c>
      <c r="BL187" s="18" t="s">
        <v>146</v>
      </c>
      <c r="BM187" s="177" t="s">
        <v>256</v>
      </c>
    </row>
    <row r="188" spans="1:65" s="2" customFormat="1" ht="29.25">
      <c r="A188" s="33"/>
      <c r="B188" s="34"/>
      <c r="C188" s="33"/>
      <c r="D188" s="181" t="s">
        <v>237</v>
      </c>
      <c r="E188" s="33"/>
      <c r="F188" s="197" t="s">
        <v>257</v>
      </c>
      <c r="G188" s="33"/>
      <c r="H188" s="33"/>
      <c r="I188" s="98"/>
      <c r="J188" s="33"/>
      <c r="K188" s="33"/>
      <c r="L188" s="34"/>
      <c r="M188" s="198"/>
      <c r="N188" s="199"/>
      <c r="O188" s="59"/>
      <c r="P188" s="59"/>
      <c r="Q188" s="59"/>
      <c r="R188" s="59"/>
      <c r="S188" s="59"/>
      <c r="T188" s="60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T188" s="18" t="s">
        <v>237</v>
      </c>
      <c r="AU188" s="18" t="s">
        <v>105</v>
      </c>
    </row>
    <row r="189" spans="1:65" s="13" customFormat="1" ht="11.25">
      <c r="B189" s="180"/>
      <c r="D189" s="181" t="s">
        <v>148</v>
      </c>
      <c r="F189" s="183" t="s">
        <v>258</v>
      </c>
      <c r="H189" s="184">
        <v>415.33</v>
      </c>
      <c r="I189" s="185"/>
      <c r="L189" s="180"/>
      <c r="M189" s="186"/>
      <c r="N189" s="187"/>
      <c r="O189" s="187"/>
      <c r="P189" s="187"/>
      <c r="Q189" s="187"/>
      <c r="R189" s="187"/>
      <c r="S189" s="187"/>
      <c r="T189" s="188"/>
      <c r="AT189" s="182" t="s">
        <v>148</v>
      </c>
      <c r="AU189" s="182" t="s">
        <v>105</v>
      </c>
      <c r="AV189" s="13" t="s">
        <v>105</v>
      </c>
      <c r="AW189" s="13" t="s">
        <v>3</v>
      </c>
      <c r="AX189" s="13" t="s">
        <v>84</v>
      </c>
      <c r="AY189" s="182" t="s">
        <v>141</v>
      </c>
    </row>
    <row r="190" spans="1:65" s="2" customFormat="1" ht="21.75" customHeight="1">
      <c r="A190" s="33"/>
      <c r="B190" s="165"/>
      <c r="C190" s="166" t="s">
        <v>7</v>
      </c>
      <c r="D190" s="166" t="s">
        <v>143</v>
      </c>
      <c r="E190" s="167" t="s">
        <v>259</v>
      </c>
      <c r="F190" s="168" t="s">
        <v>260</v>
      </c>
      <c r="G190" s="169" t="s">
        <v>231</v>
      </c>
      <c r="H190" s="170">
        <v>83.066000000000003</v>
      </c>
      <c r="I190" s="170"/>
      <c r="J190" s="171">
        <f>ROUND(I190*H190,3)</f>
        <v>0</v>
      </c>
      <c r="K190" s="172"/>
      <c r="L190" s="34"/>
      <c r="M190" s="173" t="s">
        <v>1</v>
      </c>
      <c r="N190" s="174" t="s">
        <v>42</v>
      </c>
      <c r="O190" s="59"/>
      <c r="P190" s="175">
        <f>O190*H190</f>
        <v>0</v>
      </c>
      <c r="Q190" s="175">
        <v>0</v>
      </c>
      <c r="R190" s="175">
        <f>Q190*H190</f>
        <v>0</v>
      </c>
      <c r="S190" s="175">
        <v>0</v>
      </c>
      <c r="T190" s="176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77" t="s">
        <v>146</v>
      </c>
      <c r="AT190" s="177" t="s">
        <v>143</v>
      </c>
      <c r="AU190" s="177" t="s">
        <v>105</v>
      </c>
      <c r="AY190" s="18" t="s">
        <v>141</v>
      </c>
      <c r="BE190" s="178">
        <f>IF(N190="základná",J190,0)</f>
        <v>0</v>
      </c>
      <c r="BF190" s="178">
        <f>IF(N190="znížená",J190,0)</f>
        <v>0</v>
      </c>
      <c r="BG190" s="178">
        <f>IF(N190="zákl. prenesená",J190,0)</f>
        <v>0</v>
      </c>
      <c r="BH190" s="178">
        <f>IF(N190="zníž. prenesená",J190,0)</f>
        <v>0</v>
      </c>
      <c r="BI190" s="178">
        <f>IF(N190="nulová",J190,0)</f>
        <v>0</v>
      </c>
      <c r="BJ190" s="18" t="s">
        <v>105</v>
      </c>
      <c r="BK190" s="179">
        <f>ROUND(I190*H190,3)</f>
        <v>0</v>
      </c>
      <c r="BL190" s="18" t="s">
        <v>146</v>
      </c>
      <c r="BM190" s="177" t="s">
        <v>261</v>
      </c>
    </row>
    <row r="191" spans="1:65" s="2" customFormat="1" ht="16.5" customHeight="1">
      <c r="A191" s="33"/>
      <c r="B191" s="165"/>
      <c r="C191" s="166" t="s">
        <v>262</v>
      </c>
      <c r="D191" s="166" t="s">
        <v>143</v>
      </c>
      <c r="E191" s="167" t="s">
        <v>263</v>
      </c>
      <c r="F191" s="168" t="s">
        <v>264</v>
      </c>
      <c r="G191" s="169" t="s">
        <v>194</v>
      </c>
      <c r="H191" s="170">
        <v>8</v>
      </c>
      <c r="I191" s="170"/>
      <c r="J191" s="171">
        <f>ROUND(I191*H191,3)</f>
        <v>0</v>
      </c>
      <c r="K191" s="172"/>
      <c r="L191" s="34"/>
      <c r="M191" s="173" t="s">
        <v>1</v>
      </c>
      <c r="N191" s="174" t="s">
        <v>42</v>
      </c>
      <c r="O191" s="59"/>
      <c r="P191" s="175">
        <f>O191*H191</f>
        <v>0</v>
      </c>
      <c r="Q191" s="175">
        <v>0</v>
      </c>
      <c r="R191" s="175">
        <f>Q191*H191</f>
        <v>0</v>
      </c>
      <c r="S191" s="175">
        <v>0</v>
      </c>
      <c r="T191" s="176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77" t="s">
        <v>146</v>
      </c>
      <c r="AT191" s="177" t="s">
        <v>143</v>
      </c>
      <c r="AU191" s="177" t="s">
        <v>105</v>
      </c>
      <c r="AY191" s="18" t="s">
        <v>141</v>
      </c>
      <c r="BE191" s="178">
        <f>IF(N191="základná",J191,0)</f>
        <v>0</v>
      </c>
      <c r="BF191" s="178">
        <f>IF(N191="znížená",J191,0)</f>
        <v>0</v>
      </c>
      <c r="BG191" s="178">
        <f>IF(N191="zákl. prenesená",J191,0)</f>
        <v>0</v>
      </c>
      <c r="BH191" s="178">
        <f>IF(N191="zníž. prenesená",J191,0)</f>
        <v>0</v>
      </c>
      <c r="BI191" s="178">
        <f>IF(N191="nulová",J191,0)</f>
        <v>0</v>
      </c>
      <c r="BJ191" s="18" t="s">
        <v>105</v>
      </c>
      <c r="BK191" s="179">
        <f>ROUND(I191*H191,3)</f>
        <v>0</v>
      </c>
      <c r="BL191" s="18" t="s">
        <v>146</v>
      </c>
      <c r="BM191" s="177" t="s">
        <v>265</v>
      </c>
    </row>
    <row r="192" spans="1:65" s="12" customFormat="1" ht="25.9" customHeight="1">
      <c r="B192" s="153"/>
      <c r="D192" s="154" t="s">
        <v>75</v>
      </c>
      <c r="E192" s="155" t="s">
        <v>266</v>
      </c>
      <c r="F192" s="155" t="s">
        <v>267</v>
      </c>
      <c r="I192" s="156"/>
      <c r="J192" s="140">
        <f>BK192</f>
        <v>0</v>
      </c>
      <c r="L192" s="153"/>
      <c r="M192" s="157"/>
      <c r="N192" s="158"/>
      <c r="O192" s="158"/>
      <c r="P192" s="159">
        <f>P193+P196+P201+P219+P224+P230+P233</f>
        <v>0</v>
      </c>
      <c r="Q192" s="158"/>
      <c r="R192" s="159">
        <f>R193+R196+R201+R219+R224+R230+R233</f>
        <v>0.57589983</v>
      </c>
      <c r="S192" s="158"/>
      <c r="T192" s="160">
        <f>T193+T196+T201+T219+T224+T230+T233</f>
        <v>1.9068885000000002</v>
      </c>
      <c r="AR192" s="154" t="s">
        <v>105</v>
      </c>
      <c r="AT192" s="161" t="s">
        <v>75</v>
      </c>
      <c r="AU192" s="161" t="s">
        <v>76</v>
      </c>
      <c r="AY192" s="154" t="s">
        <v>141</v>
      </c>
      <c r="BK192" s="162">
        <f>BK193+BK196+BK201+BK219+BK224+BK230+BK233</f>
        <v>0</v>
      </c>
    </row>
    <row r="193" spans="1:65" s="12" customFormat="1" ht="22.9" customHeight="1">
      <c r="B193" s="153"/>
      <c r="D193" s="154" t="s">
        <v>75</v>
      </c>
      <c r="E193" s="163" t="s">
        <v>268</v>
      </c>
      <c r="F193" s="163" t="s">
        <v>269</v>
      </c>
      <c r="I193" s="156"/>
      <c r="J193" s="164">
        <f>BK193</f>
        <v>0</v>
      </c>
      <c r="L193" s="153"/>
      <c r="M193" s="157"/>
      <c r="N193" s="158"/>
      <c r="O193" s="158"/>
      <c r="P193" s="159">
        <f>SUM(P194:P195)</f>
        <v>0</v>
      </c>
      <c r="Q193" s="158"/>
      <c r="R193" s="159">
        <f>SUM(R194:R195)</f>
        <v>0</v>
      </c>
      <c r="S193" s="158"/>
      <c r="T193" s="160">
        <f>SUM(T194:T195)</f>
        <v>3.7350000000000001E-2</v>
      </c>
      <c r="AR193" s="154" t="s">
        <v>105</v>
      </c>
      <c r="AT193" s="161" t="s">
        <v>75</v>
      </c>
      <c r="AU193" s="161" t="s">
        <v>84</v>
      </c>
      <c r="AY193" s="154" t="s">
        <v>141</v>
      </c>
      <c r="BK193" s="162">
        <f>SUM(BK194:BK195)</f>
        <v>0</v>
      </c>
    </row>
    <row r="194" spans="1:65" s="2" customFormat="1" ht="21.75" customHeight="1">
      <c r="A194" s="33"/>
      <c r="B194" s="165"/>
      <c r="C194" s="166" t="s">
        <v>270</v>
      </c>
      <c r="D194" s="166" t="s">
        <v>143</v>
      </c>
      <c r="E194" s="167" t="s">
        <v>271</v>
      </c>
      <c r="F194" s="168" t="s">
        <v>272</v>
      </c>
      <c r="G194" s="169" t="s">
        <v>103</v>
      </c>
      <c r="H194" s="170">
        <v>3.7349999999999999</v>
      </c>
      <c r="I194" s="170"/>
      <c r="J194" s="171">
        <f>ROUND(I194*H194,3)</f>
        <v>0</v>
      </c>
      <c r="K194" s="172"/>
      <c r="L194" s="34"/>
      <c r="M194" s="173" t="s">
        <v>1</v>
      </c>
      <c r="N194" s="174" t="s">
        <v>42</v>
      </c>
      <c r="O194" s="59"/>
      <c r="P194" s="175">
        <f>O194*H194</f>
        <v>0</v>
      </c>
      <c r="Q194" s="175">
        <v>0</v>
      </c>
      <c r="R194" s="175">
        <f>Q194*H194</f>
        <v>0</v>
      </c>
      <c r="S194" s="175">
        <v>0.01</v>
      </c>
      <c r="T194" s="176">
        <f>S194*H194</f>
        <v>3.7350000000000001E-2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77" t="s">
        <v>239</v>
      </c>
      <c r="AT194" s="177" t="s">
        <v>143</v>
      </c>
      <c r="AU194" s="177" t="s">
        <v>105</v>
      </c>
      <c r="AY194" s="18" t="s">
        <v>141</v>
      </c>
      <c r="BE194" s="178">
        <f>IF(N194="základná",J194,0)</f>
        <v>0</v>
      </c>
      <c r="BF194" s="178">
        <f>IF(N194="znížená",J194,0)</f>
        <v>0</v>
      </c>
      <c r="BG194" s="178">
        <f>IF(N194="zákl. prenesená",J194,0)</f>
        <v>0</v>
      </c>
      <c r="BH194" s="178">
        <f>IF(N194="zníž. prenesená",J194,0)</f>
        <v>0</v>
      </c>
      <c r="BI194" s="178">
        <f>IF(N194="nulová",J194,0)</f>
        <v>0</v>
      </c>
      <c r="BJ194" s="18" t="s">
        <v>105</v>
      </c>
      <c r="BK194" s="179">
        <f>ROUND(I194*H194,3)</f>
        <v>0</v>
      </c>
      <c r="BL194" s="18" t="s">
        <v>239</v>
      </c>
      <c r="BM194" s="177" t="s">
        <v>273</v>
      </c>
    </row>
    <row r="195" spans="1:65" s="13" customFormat="1" ht="11.25">
      <c r="B195" s="180"/>
      <c r="D195" s="181" t="s">
        <v>148</v>
      </c>
      <c r="E195" s="182" t="s">
        <v>1</v>
      </c>
      <c r="F195" s="183" t="s">
        <v>181</v>
      </c>
      <c r="H195" s="184">
        <v>3.7349999999999999</v>
      </c>
      <c r="I195" s="185"/>
      <c r="L195" s="180"/>
      <c r="M195" s="186"/>
      <c r="N195" s="187"/>
      <c r="O195" s="187"/>
      <c r="P195" s="187"/>
      <c r="Q195" s="187"/>
      <c r="R195" s="187"/>
      <c r="S195" s="187"/>
      <c r="T195" s="188"/>
      <c r="AT195" s="182" t="s">
        <v>148</v>
      </c>
      <c r="AU195" s="182" t="s">
        <v>105</v>
      </c>
      <c r="AV195" s="13" t="s">
        <v>105</v>
      </c>
      <c r="AW195" s="13" t="s">
        <v>30</v>
      </c>
      <c r="AX195" s="13" t="s">
        <v>84</v>
      </c>
      <c r="AY195" s="182" t="s">
        <v>141</v>
      </c>
    </row>
    <row r="196" spans="1:65" s="12" customFormat="1" ht="22.9" customHeight="1">
      <c r="B196" s="153"/>
      <c r="D196" s="154" t="s">
        <v>75</v>
      </c>
      <c r="E196" s="163" t="s">
        <v>274</v>
      </c>
      <c r="F196" s="163" t="s">
        <v>275</v>
      </c>
      <c r="I196" s="156"/>
      <c r="J196" s="164">
        <f>BK196</f>
        <v>0</v>
      </c>
      <c r="L196" s="153"/>
      <c r="M196" s="157"/>
      <c r="N196" s="158"/>
      <c r="O196" s="158"/>
      <c r="P196" s="159">
        <f>SUM(P197:P200)</f>
        <v>0</v>
      </c>
      <c r="Q196" s="158"/>
      <c r="R196" s="159">
        <f>SUM(R197:R200)</f>
        <v>0</v>
      </c>
      <c r="S196" s="158"/>
      <c r="T196" s="160">
        <f>SUM(T197:T200)</f>
        <v>7.374650000000002E-2</v>
      </c>
      <c r="AR196" s="154" t="s">
        <v>105</v>
      </c>
      <c r="AT196" s="161" t="s">
        <v>75</v>
      </c>
      <c r="AU196" s="161" t="s">
        <v>84</v>
      </c>
      <c r="AY196" s="154" t="s">
        <v>141</v>
      </c>
      <c r="BK196" s="162">
        <f>SUM(BK197:BK200)</f>
        <v>0</v>
      </c>
    </row>
    <row r="197" spans="1:65" s="2" customFormat="1" ht="33" customHeight="1">
      <c r="A197" s="33"/>
      <c r="B197" s="165"/>
      <c r="C197" s="166" t="s">
        <v>276</v>
      </c>
      <c r="D197" s="166" t="s">
        <v>143</v>
      </c>
      <c r="E197" s="167" t="s">
        <v>277</v>
      </c>
      <c r="F197" s="168" t="s">
        <v>278</v>
      </c>
      <c r="G197" s="169" t="s">
        <v>103</v>
      </c>
      <c r="H197" s="170">
        <v>9.3350000000000009</v>
      </c>
      <c r="I197" s="170"/>
      <c r="J197" s="171">
        <f>ROUND(I197*H197,3)</f>
        <v>0</v>
      </c>
      <c r="K197" s="172"/>
      <c r="L197" s="34"/>
      <c r="M197" s="173" t="s">
        <v>1</v>
      </c>
      <c r="N197" s="174" t="s">
        <v>42</v>
      </c>
      <c r="O197" s="59"/>
      <c r="P197" s="175">
        <f>O197*H197</f>
        <v>0</v>
      </c>
      <c r="Q197" s="175">
        <v>0</v>
      </c>
      <c r="R197" s="175">
        <f>Q197*H197</f>
        <v>0</v>
      </c>
      <c r="S197" s="175">
        <v>7.9000000000000008E-3</v>
      </c>
      <c r="T197" s="176">
        <f>S197*H197</f>
        <v>7.374650000000002E-2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77" t="s">
        <v>239</v>
      </c>
      <c r="AT197" s="177" t="s">
        <v>143</v>
      </c>
      <c r="AU197" s="177" t="s">
        <v>105</v>
      </c>
      <c r="AY197" s="18" t="s">
        <v>141</v>
      </c>
      <c r="BE197" s="178">
        <f>IF(N197="základná",J197,0)</f>
        <v>0</v>
      </c>
      <c r="BF197" s="178">
        <f>IF(N197="znížená",J197,0)</f>
        <v>0</v>
      </c>
      <c r="BG197" s="178">
        <f>IF(N197="zákl. prenesená",J197,0)</f>
        <v>0</v>
      </c>
      <c r="BH197" s="178">
        <f>IF(N197="zníž. prenesená",J197,0)</f>
        <v>0</v>
      </c>
      <c r="BI197" s="178">
        <f>IF(N197="nulová",J197,0)</f>
        <v>0</v>
      </c>
      <c r="BJ197" s="18" t="s">
        <v>105</v>
      </c>
      <c r="BK197" s="179">
        <f>ROUND(I197*H197,3)</f>
        <v>0</v>
      </c>
      <c r="BL197" s="18" t="s">
        <v>239</v>
      </c>
      <c r="BM197" s="177" t="s">
        <v>279</v>
      </c>
    </row>
    <row r="198" spans="1:65" s="13" customFormat="1" ht="11.25">
      <c r="B198" s="180"/>
      <c r="D198" s="181" t="s">
        <v>148</v>
      </c>
      <c r="E198" s="182" t="s">
        <v>1</v>
      </c>
      <c r="F198" s="183" t="s">
        <v>181</v>
      </c>
      <c r="H198" s="184">
        <v>3.7349999999999999</v>
      </c>
      <c r="I198" s="185"/>
      <c r="L198" s="180"/>
      <c r="M198" s="186"/>
      <c r="N198" s="187"/>
      <c r="O198" s="187"/>
      <c r="P198" s="187"/>
      <c r="Q198" s="187"/>
      <c r="R198" s="187"/>
      <c r="S198" s="187"/>
      <c r="T198" s="188"/>
      <c r="AT198" s="182" t="s">
        <v>148</v>
      </c>
      <c r="AU198" s="182" t="s">
        <v>105</v>
      </c>
      <c r="AV198" s="13" t="s">
        <v>105</v>
      </c>
      <c r="AW198" s="13" t="s">
        <v>30</v>
      </c>
      <c r="AX198" s="13" t="s">
        <v>76</v>
      </c>
      <c r="AY198" s="182" t="s">
        <v>141</v>
      </c>
    </row>
    <row r="199" spans="1:65" s="13" customFormat="1" ht="11.25">
      <c r="B199" s="180"/>
      <c r="D199" s="181" t="s">
        <v>148</v>
      </c>
      <c r="E199" s="182" t="s">
        <v>1</v>
      </c>
      <c r="F199" s="183" t="s">
        <v>280</v>
      </c>
      <c r="H199" s="184">
        <v>5.6</v>
      </c>
      <c r="I199" s="185"/>
      <c r="L199" s="180"/>
      <c r="M199" s="186"/>
      <c r="N199" s="187"/>
      <c r="O199" s="187"/>
      <c r="P199" s="187"/>
      <c r="Q199" s="187"/>
      <c r="R199" s="187"/>
      <c r="S199" s="187"/>
      <c r="T199" s="188"/>
      <c r="AT199" s="182" t="s">
        <v>148</v>
      </c>
      <c r="AU199" s="182" t="s">
        <v>105</v>
      </c>
      <c r="AV199" s="13" t="s">
        <v>105</v>
      </c>
      <c r="AW199" s="13" t="s">
        <v>30</v>
      </c>
      <c r="AX199" s="13" t="s">
        <v>76</v>
      </c>
      <c r="AY199" s="182" t="s">
        <v>141</v>
      </c>
    </row>
    <row r="200" spans="1:65" s="14" customFormat="1" ht="11.25">
      <c r="B200" s="189"/>
      <c r="D200" s="181" t="s">
        <v>148</v>
      </c>
      <c r="E200" s="190" t="s">
        <v>1</v>
      </c>
      <c r="F200" s="191" t="s">
        <v>174</v>
      </c>
      <c r="H200" s="192">
        <v>9.3350000000000009</v>
      </c>
      <c r="I200" s="193"/>
      <c r="L200" s="189"/>
      <c r="M200" s="194"/>
      <c r="N200" s="195"/>
      <c r="O200" s="195"/>
      <c r="P200" s="195"/>
      <c r="Q200" s="195"/>
      <c r="R200" s="195"/>
      <c r="S200" s="195"/>
      <c r="T200" s="196"/>
      <c r="AT200" s="190" t="s">
        <v>148</v>
      </c>
      <c r="AU200" s="190" t="s">
        <v>105</v>
      </c>
      <c r="AV200" s="14" t="s">
        <v>146</v>
      </c>
      <c r="AW200" s="14" t="s">
        <v>30</v>
      </c>
      <c r="AX200" s="14" t="s">
        <v>84</v>
      </c>
      <c r="AY200" s="190" t="s">
        <v>141</v>
      </c>
    </row>
    <row r="201" spans="1:65" s="12" customFormat="1" ht="22.9" customHeight="1">
      <c r="B201" s="153"/>
      <c r="D201" s="154" t="s">
        <v>75</v>
      </c>
      <c r="E201" s="163" t="s">
        <v>281</v>
      </c>
      <c r="F201" s="163" t="s">
        <v>282</v>
      </c>
      <c r="I201" s="156"/>
      <c r="J201" s="164">
        <f>BK201</f>
        <v>0</v>
      </c>
      <c r="L201" s="153"/>
      <c r="M201" s="157"/>
      <c r="N201" s="158"/>
      <c r="O201" s="158"/>
      <c r="P201" s="159">
        <f>SUM(P202:P218)</f>
        <v>0</v>
      </c>
      <c r="Q201" s="158"/>
      <c r="R201" s="159">
        <f>SUM(R202:R218)</f>
        <v>0.57538202999999999</v>
      </c>
      <c r="S201" s="158"/>
      <c r="T201" s="160">
        <f>SUM(T202:T218)</f>
        <v>0</v>
      </c>
      <c r="AR201" s="154" t="s">
        <v>105</v>
      </c>
      <c r="AT201" s="161" t="s">
        <v>75</v>
      </c>
      <c r="AU201" s="161" t="s">
        <v>84</v>
      </c>
      <c r="AY201" s="154" t="s">
        <v>141</v>
      </c>
      <c r="BK201" s="162">
        <f>SUM(BK202:BK218)</f>
        <v>0</v>
      </c>
    </row>
    <row r="202" spans="1:65" s="2" customFormat="1" ht="21.75" customHeight="1">
      <c r="A202" s="33"/>
      <c r="B202" s="165"/>
      <c r="C202" s="166" t="s">
        <v>283</v>
      </c>
      <c r="D202" s="166" t="s">
        <v>143</v>
      </c>
      <c r="E202" s="167" t="s">
        <v>284</v>
      </c>
      <c r="F202" s="168" t="s">
        <v>285</v>
      </c>
      <c r="G202" s="169" t="s">
        <v>103</v>
      </c>
      <c r="H202" s="170">
        <v>97.555000000000007</v>
      </c>
      <c r="I202" s="170"/>
      <c r="J202" s="171">
        <f>ROUND(I202*H202,3)</f>
        <v>0</v>
      </c>
      <c r="K202" s="172"/>
      <c r="L202" s="34"/>
      <c r="M202" s="173" t="s">
        <v>1</v>
      </c>
      <c r="N202" s="174" t="s">
        <v>42</v>
      </c>
      <c r="O202" s="59"/>
      <c r="P202" s="175">
        <f>O202*H202</f>
        <v>0</v>
      </c>
      <c r="Q202" s="175">
        <v>9.0000000000000006E-5</v>
      </c>
      <c r="R202" s="175">
        <f>Q202*H202</f>
        <v>8.7799500000000016E-3</v>
      </c>
      <c r="S202" s="175">
        <v>0</v>
      </c>
      <c r="T202" s="176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77" t="s">
        <v>239</v>
      </c>
      <c r="AT202" s="177" t="s">
        <v>143</v>
      </c>
      <c r="AU202" s="177" t="s">
        <v>105</v>
      </c>
      <c r="AY202" s="18" t="s">
        <v>141</v>
      </c>
      <c r="BE202" s="178">
        <f>IF(N202="základná",J202,0)</f>
        <v>0</v>
      </c>
      <c r="BF202" s="178">
        <f>IF(N202="znížená",J202,0)</f>
        <v>0</v>
      </c>
      <c r="BG202" s="178">
        <f>IF(N202="zákl. prenesená",J202,0)</f>
        <v>0</v>
      </c>
      <c r="BH202" s="178">
        <f>IF(N202="zníž. prenesená",J202,0)</f>
        <v>0</v>
      </c>
      <c r="BI202" s="178">
        <f>IF(N202="nulová",J202,0)</f>
        <v>0</v>
      </c>
      <c r="BJ202" s="18" t="s">
        <v>105</v>
      </c>
      <c r="BK202" s="179">
        <f>ROUND(I202*H202,3)</f>
        <v>0</v>
      </c>
      <c r="BL202" s="18" t="s">
        <v>239</v>
      </c>
      <c r="BM202" s="177" t="s">
        <v>286</v>
      </c>
    </row>
    <row r="203" spans="1:65" s="15" customFormat="1" ht="11.25">
      <c r="B203" s="200"/>
      <c r="D203" s="181" t="s">
        <v>148</v>
      </c>
      <c r="E203" s="201" t="s">
        <v>1</v>
      </c>
      <c r="F203" s="202" t="s">
        <v>287</v>
      </c>
      <c r="H203" s="201" t="s">
        <v>1</v>
      </c>
      <c r="I203" s="203"/>
      <c r="L203" s="200"/>
      <c r="M203" s="204"/>
      <c r="N203" s="205"/>
      <c r="O203" s="205"/>
      <c r="P203" s="205"/>
      <c r="Q203" s="205"/>
      <c r="R203" s="205"/>
      <c r="S203" s="205"/>
      <c r="T203" s="206"/>
      <c r="AT203" s="201" t="s">
        <v>148</v>
      </c>
      <c r="AU203" s="201" t="s">
        <v>105</v>
      </c>
      <c r="AV203" s="15" t="s">
        <v>84</v>
      </c>
      <c r="AW203" s="15" t="s">
        <v>30</v>
      </c>
      <c r="AX203" s="15" t="s">
        <v>76</v>
      </c>
      <c r="AY203" s="201" t="s">
        <v>141</v>
      </c>
    </row>
    <row r="204" spans="1:65" s="13" customFormat="1" ht="11.25">
      <c r="B204" s="180"/>
      <c r="D204" s="181" t="s">
        <v>148</v>
      </c>
      <c r="E204" s="182" t="s">
        <v>1</v>
      </c>
      <c r="F204" s="183" t="s">
        <v>288</v>
      </c>
      <c r="H204" s="184">
        <v>19.725000000000001</v>
      </c>
      <c r="I204" s="185"/>
      <c r="L204" s="180"/>
      <c r="M204" s="186"/>
      <c r="N204" s="187"/>
      <c r="O204" s="187"/>
      <c r="P204" s="187"/>
      <c r="Q204" s="187"/>
      <c r="R204" s="187"/>
      <c r="S204" s="187"/>
      <c r="T204" s="188"/>
      <c r="AT204" s="182" t="s">
        <v>148</v>
      </c>
      <c r="AU204" s="182" t="s">
        <v>105</v>
      </c>
      <c r="AV204" s="13" t="s">
        <v>105</v>
      </c>
      <c r="AW204" s="13" t="s">
        <v>30</v>
      </c>
      <c r="AX204" s="13" t="s">
        <v>76</v>
      </c>
      <c r="AY204" s="182" t="s">
        <v>141</v>
      </c>
    </row>
    <row r="205" spans="1:65" s="13" customFormat="1" ht="11.25">
      <c r="B205" s="180"/>
      <c r="D205" s="181" t="s">
        <v>148</v>
      </c>
      <c r="E205" s="182" t="s">
        <v>1</v>
      </c>
      <c r="F205" s="183" t="s">
        <v>289</v>
      </c>
      <c r="H205" s="184">
        <v>28.178000000000001</v>
      </c>
      <c r="I205" s="185"/>
      <c r="L205" s="180"/>
      <c r="M205" s="186"/>
      <c r="N205" s="187"/>
      <c r="O205" s="187"/>
      <c r="P205" s="187"/>
      <c r="Q205" s="187"/>
      <c r="R205" s="187"/>
      <c r="S205" s="187"/>
      <c r="T205" s="188"/>
      <c r="AT205" s="182" t="s">
        <v>148</v>
      </c>
      <c r="AU205" s="182" t="s">
        <v>105</v>
      </c>
      <c r="AV205" s="13" t="s">
        <v>105</v>
      </c>
      <c r="AW205" s="13" t="s">
        <v>30</v>
      </c>
      <c r="AX205" s="13" t="s">
        <v>76</v>
      </c>
      <c r="AY205" s="182" t="s">
        <v>141</v>
      </c>
    </row>
    <row r="206" spans="1:65" s="13" customFormat="1" ht="11.25">
      <c r="B206" s="180"/>
      <c r="D206" s="181" t="s">
        <v>148</v>
      </c>
      <c r="E206" s="182" t="s">
        <v>1</v>
      </c>
      <c r="F206" s="183" t="s">
        <v>290</v>
      </c>
      <c r="H206" s="184">
        <v>28.745000000000001</v>
      </c>
      <c r="I206" s="185"/>
      <c r="L206" s="180"/>
      <c r="M206" s="186"/>
      <c r="N206" s="187"/>
      <c r="O206" s="187"/>
      <c r="P206" s="187"/>
      <c r="Q206" s="187"/>
      <c r="R206" s="187"/>
      <c r="S206" s="187"/>
      <c r="T206" s="188"/>
      <c r="AT206" s="182" t="s">
        <v>148</v>
      </c>
      <c r="AU206" s="182" t="s">
        <v>105</v>
      </c>
      <c r="AV206" s="13" t="s">
        <v>105</v>
      </c>
      <c r="AW206" s="13" t="s">
        <v>30</v>
      </c>
      <c r="AX206" s="13" t="s">
        <v>76</v>
      </c>
      <c r="AY206" s="182" t="s">
        <v>141</v>
      </c>
    </row>
    <row r="207" spans="1:65" s="13" customFormat="1" ht="11.25">
      <c r="B207" s="180"/>
      <c r="D207" s="181" t="s">
        <v>148</v>
      </c>
      <c r="E207" s="182" t="s">
        <v>1</v>
      </c>
      <c r="F207" s="183" t="s">
        <v>291</v>
      </c>
      <c r="H207" s="184">
        <v>20.907</v>
      </c>
      <c r="I207" s="185"/>
      <c r="L207" s="180"/>
      <c r="M207" s="186"/>
      <c r="N207" s="187"/>
      <c r="O207" s="187"/>
      <c r="P207" s="187"/>
      <c r="Q207" s="187"/>
      <c r="R207" s="187"/>
      <c r="S207" s="187"/>
      <c r="T207" s="188"/>
      <c r="AT207" s="182" t="s">
        <v>148</v>
      </c>
      <c r="AU207" s="182" t="s">
        <v>105</v>
      </c>
      <c r="AV207" s="13" t="s">
        <v>105</v>
      </c>
      <c r="AW207" s="13" t="s">
        <v>30</v>
      </c>
      <c r="AX207" s="13" t="s">
        <v>76</v>
      </c>
      <c r="AY207" s="182" t="s">
        <v>141</v>
      </c>
    </row>
    <row r="208" spans="1:65" s="14" customFormat="1" ht="11.25">
      <c r="B208" s="189"/>
      <c r="D208" s="181" t="s">
        <v>148</v>
      </c>
      <c r="E208" s="190" t="s">
        <v>1</v>
      </c>
      <c r="F208" s="191" t="s">
        <v>174</v>
      </c>
      <c r="H208" s="192">
        <v>97.555000000000007</v>
      </c>
      <c r="I208" s="193"/>
      <c r="L208" s="189"/>
      <c r="M208" s="194"/>
      <c r="N208" s="195"/>
      <c r="O208" s="195"/>
      <c r="P208" s="195"/>
      <c r="Q208" s="195"/>
      <c r="R208" s="195"/>
      <c r="S208" s="195"/>
      <c r="T208" s="196"/>
      <c r="AT208" s="190" t="s">
        <v>148</v>
      </c>
      <c r="AU208" s="190" t="s">
        <v>105</v>
      </c>
      <c r="AV208" s="14" t="s">
        <v>146</v>
      </c>
      <c r="AW208" s="14" t="s">
        <v>30</v>
      </c>
      <c r="AX208" s="14" t="s">
        <v>84</v>
      </c>
      <c r="AY208" s="190" t="s">
        <v>141</v>
      </c>
    </row>
    <row r="209" spans="1:65" s="2" customFormat="1" ht="16.5" customHeight="1">
      <c r="A209" s="33"/>
      <c r="B209" s="165"/>
      <c r="C209" s="166" t="s">
        <v>292</v>
      </c>
      <c r="D209" s="166" t="s">
        <v>143</v>
      </c>
      <c r="E209" s="167" t="s">
        <v>293</v>
      </c>
      <c r="F209" s="168" t="s">
        <v>294</v>
      </c>
      <c r="G209" s="169" t="s">
        <v>103</v>
      </c>
      <c r="H209" s="170">
        <v>97.555000000000007</v>
      </c>
      <c r="I209" s="170"/>
      <c r="J209" s="171">
        <f>ROUND(I209*H209,3)</f>
        <v>0</v>
      </c>
      <c r="K209" s="172"/>
      <c r="L209" s="34"/>
      <c r="M209" s="173" t="s">
        <v>1</v>
      </c>
      <c r="N209" s="174" t="s">
        <v>42</v>
      </c>
      <c r="O209" s="59"/>
      <c r="P209" s="175">
        <f>O209*H209</f>
        <v>0</v>
      </c>
      <c r="Q209" s="175">
        <v>0</v>
      </c>
      <c r="R209" s="175">
        <f>Q209*H209</f>
        <v>0</v>
      </c>
      <c r="S209" s="175">
        <v>0</v>
      </c>
      <c r="T209" s="176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77" t="s">
        <v>239</v>
      </c>
      <c r="AT209" s="177" t="s">
        <v>143</v>
      </c>
      <c r="AU209" s="177" t="s">
        <v>105</v>
      </c>
      <c r="AY209" s="18" t="s">
        <v>141</v>
      </c>
      <c r="BE209" s="178">
        <f>IF(N209="základná",J209,0)</f>
        <v>0</v>
      </c>
      <c r="BF209" s="178">
        <f>IF(N209="znížená",J209,0)</f>
        <v>0</v>
      </c>
      <c r="BG209" s="178">
        <f>IF(N209="zákl. prenesená",J209,0)</f>
        <v>0</v>
      </c>
      <c r="BH209" s="178">
        <f>IF(N209="zníž. prenesená",J209,0)</f>
        <v>0</v>
      </c>
      <c r="BI209" s="178">
        <f>IF(N209="nulová",J209,0)</f>
        <v>0</v>
      </c>
      <c r="BJ209" s="18" t="s">
        <v>105</v>
      </c>
      <c r="BK209" s="179">
        <f>ROUND(I209*H209,3)</f>
        <v>0</v>
      </c>
      <c r="BL209" s="18" t="s">
        <v>239</v>
      </c>
      <c r="BM209" s="177" t="s">
        <v>295</v>
      </c>
    </row>
    <row r="210" spans="1:65" s="15" customFormat="1" ht="11.25">
      <c r="B210" s="200"/>
      <c r="D210" s="181" t="s">
        <v>148</v>
      </c>
      <c r="E210" s="201" t="s">
        <v>1</v>
      </c>
      <c r="F210" s="202" t="s">
        <v>287</v>
      </c>
      <c r="H210" s="201" t="s">
        <v>1</v>
      </c>
      <c r="I210" s="203"/>
      <c r="L210" s="200"/>
      <c r="M210" s="204"/>
      <c r="N210" s="205"/>
      <c r="O210" s="205"/>
      <c r="P210" s="205"/>
      <c r="Q210" s="205"/>
      <c r="R210" s="205"/>
      <c r="S210" s="205"/>
      <c r="T210" s="206"/>
      <c r="AT210" s="201" t="s">
        <v>148</v>
      </c>
      <c r="AU210" s="201" t="s">
        <v>105</v>
      </c>
      <c r="AV210" s="15" t="s">
        <v>84</v>
      </c>
      <c r="AW210" s="15" t="s">
        <v>30</v>
      </c>
      <c r="AX210" s="15" t="s">
        <v>76</v>
      </c>
      <c r="AY210" s="201" t="s">
        <v>141</v>
      </c>
    </row>
    <row r="211" spans="1:65" s="13" customFormat="1" ht="11.25">
      <c r="B211" s="180"/>
      <c r="D211" s="181" t="s">
        <v>148</v>
      </c>
      <c r="E211" s="182" t="s">
        <v>1</v>
      </c>
      <c r="F211" s="183" t="s">
        <v>288</v>
      </c>
      <c r="H211" s="184">
        <v>19.725000000000001</v>
      </c>
      <c r="I211" s="185"/>
      <c r="L211" s="180"/>
      <c r="M211" s="186"/>
      <c r="N211" s="187"/>
      <c r="O211" s="187"/>
      <c r="P211" s="187"/>
      <c r="Q211" s="187"/>
      <c r="R211" s="187"/>
      <c r="S211" s="187"/>
      <c r="T211" s="188"/>
      <c r="AT211" s="182" t="s">
        <v>148</v>
      </c>
      <c r="AU211" s="182" t="s">
        <v>105</v>
      </c>
      <c r="AV211" s="13" t="s">
        <v>105</v>
      </c>
      <c r="AW211" s="13" t="s">
        <v>30</v>
      </c>
      <c r="AX211" s="13" t="s">
        <v>76</v>
      </c>
      <c r="AY211" s="182" t="s">
        <v>141</v>
      </c>
    </row>
    <row r="212" spans="1:65" s="13" customFormat="1" ht="11.25">
      <c r="B212" s="180"/>
      <c r="D212" s="181" t="s">
        <v>148</v>
      </c>
      <c r="E212" s="182" t="s">
        <v>1</v>
      </c>
      <c r="F212" s="183" t="s">
        <v>289</v>
      </c>
      <c r="H212" s="184">
        <v>28.178000000000001</v>
      </c>
      <c r="I212" s="185"/>
      <c r="L212" s="180"/>
      <c r="M212" s="186"/>
      <c r="N212" s="187"/>
      <c r="O212" s="187"/>
      <c r="P212" s="187"/>
      <c r="Q212" s="187"/>
      <c r="R212" s="187"/>
      <c r="S212" s="187"/>
      <c r="T212" s="188"/>
      <c r="AT212" s="182" t="s">
        <v>148</v>
      </c>
      <c r="AU212" s="182" t="s">
        <v>105</v>
      </c>
      <c r="AV212" s="13" t="s">
        <v>105</v>
      </c>
      <c r="AW212" s="13" t="s">
        <v>30</v>
      </c>
      <c r="AX212" s="13" t="s">
        <v>76</v>
      </c>
      <c r="AY212" s="182" t="s">
        <v>141</v>
      </c>
    </row>
    <row r="213" spans="1:65" s="13" customFormat="1" ht="11.25">
      <c r="B213" s="180"/>
      <c r="D213" s="181" t="s">
        <v>148</v>
      </c>
      <c r="E213" s="182" t="s">
        <v>1</v>
      </c>
      <c r="F213" s="183" t="s">
        <v>290</v>
      </c>
      <c r="H213" s="184">
        <v>28.745000000000001</v>
      </c>
      <c r="I213" s="185"/>
      <c r="L213" s="180"/>
      <c r="M213" s="186"/>
      <c r="N213" s="187"/>
      <c r="O213" s="187"/>
      <c r="P213" s="187"/>
      <c r="Q213" s="187"/>
      <c r="R213" s="187"/>
      <c r="S213" s="187"/>
      <c r="T213" s="188"/>
      <c r="AT213" s="182" t="s">
        <v>148</v>
      </c>
      <c r="AU213" s="182" t="s">
        <v>105</v>
      </c>
      <c r="AV213" s="13" t="s">
        <v>105</v>
      </c>
      <c r="AW213" s="13" t="s">
        <v>30</v>
      </c>
      <c r="AX213" s="13" t="s">
        <v>76</v>
      </c>
      <c r="AY213" s="182" t="s">
        <v>141</v>
      </c>
    </row>
    <row r="214" spans="1:65" s="13" customFormat="1" ht="11.25">
      <c r="B214" s="180"/>
      <c r="D214" s="181" t="s">
        <v>148</v>
      </c>
      <c r="E214" s="182" t="s">
        <v>1</v>
      </c>
      <c r="F214" s="183" t="s">
        <v>291</v>
      </c>
      <c r="H214" s="184">
        <v>20.907</v>
      </c>
      <c r="I214" s="185"/>
      <c r="L214" s="180"/>
      <c r="M214" s="186"/>
      <c r="N214" s="187"/>
      <c r="O214" s="187"/>
      <c r="P214" s="187"/>
      <c r="Q214" s="187"/>
      <c r="R214" s="187"/>
      <c r="S214" s="187"/>
      <c r="T214" s="188"/>
      <c r="AT214" s="182" t="s">
        <v>148</v>
      </c>
      <c r="AU214" s="182" t="s">
        <v>105</v>
      </c>
      <c r="AV214" s="13" t="s">
        <v>105</v>
      </c>
      <c r="AW214" s="13" t="s">
        <v>30</v>
      </c>
      <c r="AX214" s="13" t="s">
        <v>76</v>
      </c>
      <c r="AY214" s="182" t="s">
        <v>141</v>
      </c>
    </row>
    <row r="215" spans="1:65" s="14" customFormat="1" ht="11.25">
      <c r="B215" s="189"/>
      <c r="D215" s="181" t="s">
        <v>148</v>
      </c>
      <c r="E215" s="190" t="s">
        <v>1</v>
      </c>
      <c r="F215" s="191" t="s">
        <v>174</v>
      </c>
      <c r="H215" s="192">
        <v>97.555000000000007</v>
      </c>
      <c r="I215" s="193"/>
      <c r="L215" s="189"/>
      <c r="M215" s="194"/>
      <c r="N215" s="195"/>
      <c r="O215" s="195"/>
      <c r="P215" s="195"/>
      <c r="Q215" s="195"/>
      <c r="R215" s="195"/>
      <c r="S215" s="195"/>
      <c r="T215" s="196"/>
      <c r="AT215" s="190" t="s">
        <v>148</v>
      </c>
      <c r="AU215" s="190" t="s">
        <v>105</v>
      </c>
      <c r="AV215" s="14" t="s">
        <v>146</v>
      </c>
      <c r="AW215" s="14" t="s">
        <v>30</v>
      </c>
      <c r="AX215" s="14" t="s">
        <v>84</v>
      </c>
      <c r="AY215" s="190" t="s">
        <v>141</v>
      </c>
    </row>
    <row r="216" spans="1:65" s="2" customFormat="1" ht="21.75" customHeight="1">
      <c r="A216" s="33"/>
      <c r="B216" s="165"/>
      <c r="C216" s="207" t="s">
        <v>296</v>
      </c>
      <c r="D216" s="207" t="s">
        <v>297</v>
      </c>
      <c r="E216" s="208" t="s">
        <v>298</v>
      </c>
      <c r="F216" s="209" t="s">
        <v>299</v>
      </c>
      <c r="G216" s="210" t="s">
        <v>103</v>
      </c>
      <c r="H216" s="211">
        <v>107.31100000000001</v>
      </c>
      <c r="I216" s="211"/>
      <c r="J216" s="212">
        <f>ROUND(I216*H216,3)</f>
        <v>0</v>
      </c>
      <c r="K216" s="213"/>
      <c r="L216" s="214"/>
      <c r="M216" s="215" t="s">
        <v>1</v>
      </c>
      <c r="N216" s="216" t="s">
        <v>42</v>
      </c>
      <c r="O216" s="59"/>
      <c r="P216" s="175">
        <f>O216*H216</f>
        <v>0</v>
      </c>
      <c r="Q216" s="175">
        <v>5.28E-3</v>
      </c>
      <c r="R216" s="175">
        <f>Q216*H216</f>
        <v>0.56660208000000001</v>
      </c>
      <c r="S216" s="175">
        <v>0</v>
      </c>
      <c r="T216" s="176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77" t="s">
        <v>300</v>
      </c>
      <c r="AT216" s="177" t="s">
        <v>297</v>
      </c>
      <c r="AU216" s="177" t="s">
        <v>105</v>
      </c>
      <c r="AY216" s="18" t="s">
        <v>141</v>
      </c>
      <c r="BE216" s="178">
        <f>IF(N216="základná",J216,0)</f>
        <v>0</v>
      </c>
      <c r="BF216" s="178">
        <f>IF(N216="znížená",J216,0)</f>
        <v>0</v>
      </c>
      <c r="BG216" s="178">
        <f>IF(N216="zákl. prenesená",J216,0)</f>
        <v>0</v>
      </c>
      <c r="BH216" s="178">
        <f>IF(N216="zníž. prenesená",J216,0)</f>
        <v>0</v>
      </c>
      <c r="BI216" s="178">
        <f>IF(N216="nulová",J216,0)</f>
        <v>0</v>
      </c>
      <c r="BJ216" s="18" t="s">
        <v>105</v>
      </c>
      <c r="BK216" s="179">
        <f>ROUND(I216*H216,3)</f>
        <v>0</v>
      </c>
      <c r="BL216" s="18" t="s">
        <v>239</v>
      </c>
      <c r="BM216" s="177" t="s">
        <v>301</v>
      </c>
    </row>
    <row r="217" spans="1:65" s="13" customFormat="1" ht="11.25">
      <c r="B217" s="180"/>
      <c r="D217" s="181" t="s">
        <v>148</v>
      </c>
      <c r="F217" s="183" t="s">
        <v>302</v>
      </c>
      <c r="H217" s="184">
        <v>107.31100000000001</v>
      </c>
      <c r="I217" s="185"/>
      <c r="L217" s="180"/>
      <c r="M217" s="186"/>
      <c r="N217" s="187"/>
      <c r="O217" s="187"/>
      <c r="P217" s="187"/>
      <c r="Q217" s="187"/>
      <c r="R217" s="187"/>
      <c r="S217" s="187"/>
      <c r="T217" s="188"/>
      <c r="AT217" s="182" t="s">
        <v>148</v>
      </c>
      <c r="AU217" s="182" t="s">
        <v>105</v>
      </c>
      <c r="AV217" s="13" t="s">
        <v>105</v>
      </c>
      <c r="AW217" s="13" t="s">
        <v>3</v>
      </c>
      <c r="AX217" s="13" t="s">
        <v>84</v>
      </c>
      <c r="AY217" s="182" t="s">
        <v>141</v>
      </c>
    </row>
    <row r="218" spans="1:65" s="2" customFormat="1" ht="21.75" customHeight="1">
      <c r="A218" s="33"/>
      <c r="B218" s="165"/>
      <c r="C218" s="166" t="s">
        <v>303</v>
      </c>
      <c r="D218" s="166" t="s">
        <v>143</v>
      </c>
      <c r="E218" s="167" t="s">
        <v>304</v>
      </c>
      <c r="F218" s="168" t="s">
        <v>305</v>
      </c>
      <c r="G218" s="169" t="s">
        <v>306</v>
      </c>
      <c r="H218" s="170"/>
      <c r="I218" s="170"/>
      <c r="J218" s="171">
        <f>ROUND(I218*H218,3)</f>
        <v>0</v>
      </c>
      <c r="K218" s="172"/>
      <c r="L218" s="34"/>
      <c r="M218" s="173" t="s">
        <v>1</v>
      </c>
      <c r="N218" s="174" t="s">
        <v>42</v>
      </c>
      <c r="O218" s="59"/>
      <c r="P218" s="175">
        <f>O218*H218</f>
        <v>0</v>
      </c>
      <c r="Q218" s="175">
        <v>0</v>
      </c>
      <c r="R218" s="175">
        <f>Q218*H218</f>
        <v>0</v>
      </c>
      <c r="S218" s="175">
        <v>0</v>
      </c>
      <c r="T218" s="176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77" t="s">
        <v>239</v>
      </c>
      <c r="AT218" s="177" t="s">
        <v>143</v>
      </c>
      <c r="AU218" s="177" t="s">
        <v>105</v>
      </c>
      <c r="AY218" s="18" t="s">
        <v>141</v>
      </c>
      <c r="BE218" s="178">
        <f>IF(N218="základná",J218,0)</f>
        <v>0</v>
      </c>
      <c r="BF218" s="178">
        <f>IF(N218="znížená",J218,0)</f>
        <v>0</v>
      </c>
      <c r="BG218" s="178">
        <f>IF(N218="zákl. prenesená",J218,0)</f>
        <v>0</v>
      </c>
      <c r="BH218" s="178">
        <f>IF(N218="zníž. prenesená",J218,0)</f>
        <v>0</v>
      </c>
      <c r="BI218" s="178">
        <f>IF(N218="nulová",J218,0)</f>
        <v>0</v>
      </c>
      <c r="BJ218" s="18" t="s">
        <v>105</v>
      </c>
      <c r="BK218" s="179">
        <f>ROUND(I218*H218,3)</f>
        <v>0</v>
      </c>
      <c r="BL218" s="18" t="s">
        <v>239</v>
      </c>
      <c r="BM218" s="177" t="s">
        <v>307</v>
      </c>
    </row>
    <row r="219" spans="1:65" s="12" customFormat="1" ht="22.9" customHeight="1">
      <c r="B219" s="153"/>
      <c r="D219" s="154" t="s">
        <v>75</v>
      </c>
      <c r="E219" s="163" t="s">
        <v>308</v>
      </c>
      <c r="F219" s="163" t="s">
        <v>309</v>
      </c>
      <c r="I219" s="156"/>
      <c r="J219" s="164">
        <f>BK219</f>
        <v>0</v>
      </c>
      <c r="L219" s="153"/>
      <c r="M219" s="157"/>
      <c r="N219" s="158"/>
      <c r="O219" s="158"/>
      <c r="P219" s="159">
        <f>SUM(P220:P223)</f>
        <v>0</v>
      </c>
      <c r="Q219" s="158"/>
      <c r="R219" s="159">
        <f>SUM(R220:R223)</f>
        <v>0</v>
      </c>
      <c r="S219" s="158"/>
      <c r="T219" s="160">
        <f>SUM(T220:T223)</f>
        <v>5.9102000000000002E-2</v>
      </c>
      <c r="AR219" s="154" t="s">
        <v>105</v>
      </c>
      <c r="AT219" s="161" t="s">
        <v>75</v>
      </c>
      <c r="AU219" s="161" t="s">
        <v>84</v>
      </c>
      <c r="AY219" s="154" t="s">
        <v>141</v>
      </c>
      <c r="BK219" s="162">
        <f>SUM(BK220:BK223)</f>
        <v>0</v>
      </c>
    </row>
    <row r="220" spans="1:65" s="2" customFormat="1" ht="21.75" customHeight="1">
      <c r="A220" s="33"/>
      <c r="B220" s="165"/>
      <c r="C220" s="166" t="s">
        <v>310</v>
      </c>
      <c r="D220" s="166" t="s">
        <v>143</v>
      </c>
      <c r="E220" s="167" t="s">
        <v>311</v>
      </c>
      <c r="F220" s="168" t="s">
        <v>312</v>
      </c>
      <c r="G220" s="169" t="s">
        <v>103</v>
      </c>
      <c r="H220" s="170">
        <v>5.6</v>
      </c>
      <c r="I220" s="170"/>
      <c r="J220" s="171">
        <f>ROUND(I220*H220,3)</f>
        <v>0</v>
      </c>
      <c r="K220" s="172"/>
      <c r="L220" s="34"/>
      <c r="M220" s="173" t="s">
        <v>1</v>
      </c>
      <c r="N220" s="174" t="s">
        <v>42</v>
      </c>
      <c r="O220" s="59"/>
      <c r="P220" s="175">
        <f>O220*H220</f>
        <v>0</v>
      </c>
      <c r="Q220" s="175">
        <v>0</v>
      </c>
      <c r="R220" s="175">
        <f>Q220*H220</f>
        <v>0</v>
      </c>
      <c r="S220" s="175">
        <v>7.4200000000000004E-3</v>
      </c>
      <c r="T220" s="176">
        <f>S220*H220</f>
        <v>4.1551999999999999E-2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77" t="s">
        <v>239</v>
      </c>
      <c r="AT220" s="177" t="s">
        <v>143</v>
      </c>
      <c r="AU220" s="177" t="s">
        <v>105</v>
      </c>
      <c r="AY220" s="18" t="s">
        <v>141</v>
      </c>
      <c r="BE220" s="178">
        <f>IF(N220="základná",J220,0)</f>
        <v>0</v>
      </c>
      <c r="BF220" s="178">
        <f>IF(N220="znížená",J220,0)</f>
        <v>0</v>
      </c>
      <c r="BG220" s="178">
        <f>IF(N220="zákl. prenesená",J220,0)</f>
        <v>0</v>
      </c>
      <c r="BH220" s="178">
        <f>IF(N220="zníž. prenesená",J220,0)</f>
        <v>0</v>
      </c>
      <c r="BI220" s="178">
        <f>IF(N220="nulová",J220,0)</f>
        <v>0</v>
      </c>
      <c r="BJ220" s="18" t="s">
        <v>105</v>
      </c>
      <c r="BK220" s="179">
        <f>ROUND(I220*H220,3)</f>
        <v>0</v>
      </c>
      <c r="BL220" s="18" t="s">
        <v>239</v>
      </c>
      <c r="BM220" s="177" t="s">
        <v>313</v>
      </c>
    </row>
    <row r="221" spans="1:65" s="13" customFormat="1" ht="11.25">
      <c r="B221" s="180"/>
      <c r="D221" s="181" t="s">
        <v>148</v>
      </c>
      <c r="E221" s="182" t="s">
        <v>1</v>
      </c>
      <c r="F221" s="183" t="s">
        <v>280</v>
      </c>
      <c r="H221" s="184">
        <v>5.6</v>
      </c>
      <c r="I221" s="185"/>
      <c r="L221" s="180"/>
      <c r="M221" s="186"/>
      <c r="N221" s="187"/>
      <c r="O221" s="187"/>
      <c r="P221" s="187"/>
      <c r="Q221" s="187"/>
      <c r="R221" s="187"/>
      <c r="S221" s="187"/>
      <c r="T221" s="188"/>
      <c r="AT221" s="182" t="s">
        <v>148</v>
      </c>
      <c r="AU221" s="182" t="s">
        <v>105</v>
      </c>
      <c r="AV221" s="13" t="s">
        <v>105</v>
      </c>
      <c r="AW221" s="13" t="s">
        <v>30</v>
      </c>
      <c r="AX221" s="13" t="s">
        <v>84</v>
      </c>
      <c r="AY221" s="182" t="s">
        <v>141</v>
      </c>
    </row>
    <row r="222" spans="1:65" s="2" customFormat="1" ht="21.75" customHeight="1">
      <c r="A222" s="33"/>
      <c r="B222" s="165"/>
      <c r="C222" s="166" t="s">
        <v>314</v>
      </c>
      <c r="D222" s="166" t="s">
        <v>143</v>
      </c>
      <c r="E222" s="167" t="s">
        <v>315</v>
      </c>
      <c r="F222" s="168" t="s">
        <v>316</v>
      </c>
      <c r="G222" s="169" t="s">
        <v>220</v>
      </c>
      <c r="H222" s="170">
        <v>4.5</v>
      </c>
      <c r="I222" s="170"/>
      <c r="J222" s="171">
        <f>ROUND(I222*H222,3)</f>
        <v>0</v>
      </c>
      <c r="K222" s="172"/>
      <c r="L222" s="34"/>
      <c r="M222" s="173" t="s">
        <v>1</v>
      </c>
      <c r="N222" s="174" t="s">
        <v>42</v>
      </c>
      <c r="O222" s="59"/>
      <c r="P222" s="175">
        <f>O222*H222</f>
        <v>0</v>
      </c>
      <c r="Q222" s="175">
        <v>0</v>
      </c>
      <c r="R222" s="175">
        <f>Q222*H222</f>
        <v>0</v>
      </c>
      <c r="S222" s="175">
        <v>3.8999999999999998E-3</v>
      </c>
      <c r="T222" s="176">
        <f>S222*H222</f>
        <v>1.755E-2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77" t="s">
        <v>239</v>
      </c>
      <c r="AT222" s="177" t="s">
        <v>143</v>
      </c>
      <c r="AU222" s="177" t="s">
        <v>105</v>
      </c>
      <c r="AY222" s="18" t="s">
        <v>141</v>
      </c>
      <c r="BE222" s="178">
        <f>IF(N222="základná",J222,0)</f>
        <v>0</v>
      </c>
      <c r="BF222" s="178">
        <f>IF(N222="znížená",J222,0)</f>
        <v>0</v>
      </c>
      <c r="BG222" s="178">
        <f>IF(N222="zákl. prenesená",J222,0)</f>
        <v>0</v>
      </c>
      <c r="BH222" s="178">
        <f>IF(N222="zníž. prenesená",J222,0)</f>
        <v>0</v>
      </c>
      <c r="BI222" s="178">
        <f>IF(N222="nulová",J222,0)</f>
        <v>0</v>
      </c>
      <c r="BJ222" s="18" t="s">
        <v>105</v>
      </c>
      <c r="BK222" s="179">
        <f>ROUND(I222*H222,3)</f>
        <v>0</v>
      </c>
      <c r="BL222" s="18" t="s">
        <v>239</v>
      </c>
      <c r="BM222" s="177" t="s">
        <v>317</v>
      </c>
    </row>
    <row r="223" spans="1:65" s="13" customFormat="1" ht="11.25">
      <c r="B223" s="180"/>
      <c r="D223" s="181" t="s">
        <v>148</v>
      </c>
      <c r="E223" s="182" t="s">
        <v>1</v>
      </c>
      <c r="F223" s="183" t="s">
        <v>318</v>
      </c>
      <c r="H223" s="184">
        <v>4.5</v>
      </c>
      <c r="I223" s="185"/>
      <c r="L223" s="180"/>
      <c r="M223" s="186"/>
      <c r="N223" s="187"/>
      <c r="O223" s="187"/>
      <c r="P223" s="187"/>
      <c r="Q223" s="187"/>
      <c r="R223" s="187"/>
      <c r="S223" s="187"/>
      <c r="T223" s="188"/>
      <c r="AT223" s="182" t="s">
        <v>148</v>
      </c>
      <c r="AU223" s="182" t="s">
        <v>105</v>
      </c>
      <c r="AV223" s="13" t="s">
        <v>105</v>
      </c>
      <c r="AW223" s="13" t="s">
        <v>30</v>
      </c>
      <c r="AX223" s="13" t="s">
        <v>84</v>
      </c>
      <c r="AY223" s="182" t="s">
        <v>141</v>
      </c>
    </row>
    <row r="224" spans="1:65" s="12" customFormat="1" ht="22.9" customHeight="1">
      <c r="B224" s="153"/>
      <c r="D224" s="154" t="s">
        <v>75</v>
      </c>
      <c r="E224" s="163" t="s">
        <v>319</v>
      </c>
      <c r="F224" s="163" t="s">
        <v>320</v>
      </c>
      <c r="I224" s="156"/>
      <c r="J224" s="164">
        <f>BK224</f>
        <v>0</v>
      </c>
      <c r="L224" s="153"/>
      <c r="M224" s="157"/>
      <c r="N224" s="158"/>
      <c r="O224" s="158"/>
      <c r="P224" s="159">
        <f>SUM(P225:P229)</f>
        <v>0</v>
      </c>
      <c r="Q224" s="158"/>
      <c r="R224" s="159">
        <f>SUM(R225:R229)</f>
        <v>0</v>
      </c>
      <c r="S224" s="158"/>
      <c r="T224" s="160">
        <f>SUM(T225:T229)</f>
        <v>0.65569</v>
      </c>
      <c r="AR224" s="154" t="s">
        <v>105</v>
      </c>
      <c r="AT224" s="161" t="s">
        <v>75</v>
      </c>
      <c r="AU224" s="161" t="s">
        <v>84</v>
      </c>
      <c r="AY224" s="154" t="s">
        <v>141</v>
      </c>
      <c r="BK224" s="162">
        <f>SUM(BK225:BK229)</f>
        <v>0</v>
      </c>
    </row>
    <row r="225" spans="1:65" s="2" customFormat="1" ht="16.5" customHeight="1">
      <c r="A225" s="33"/>
      <c r="B225" s="165"/>
      <c r="C225" s="166" t="s">
        <v>321</v>
      </c>
      <c r="D225" s="166" t="s">
        <v>143</v>
      </c>
      <c r="E225" s="167" t="s">
        <v>322</v>
      </c>
      <c r="F225" s="168" t="s">
        <v>323</v>
      </c>
      <c r="G225" s="169" t="s">
        <v>103</v>
      </c>
      <c r="H225" s="170">
        <v>26.6</v>
      </c>
      <c r="I225" s="170"/>
      <c r="J225" s="171">
        <f>ROUND(I225*H225,3)</f>
        <v>0</v>
      </c>
      <c r="K225" s="172"/>
      <c r="L225" s="34"/>
      <c r="M225" s="173" t="s">
        <v>1</v>
      </c>
      <c r="N225" s="174" t="s">
        <v>42</v>
      </c>
      <c r="O225" s="59"/>
      <c r="P225" s="175">
        <f>O225*H225</f>
        <v>0</v>
      </c>
      <c r="Q225" s="175">
        <v>0</v>
      </c>
      <c r="R225" s="175">
        <f>Q225*H225</f>
        <v>0</v>
      </c>
      <c r="S225" s="175">
        <v>2.4649999999999998E-2</v>
      </c>
      <c r="T225" s="176">
        <f>S225*H225</f>
        <v>0.65569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77" t="s">
        <v>239</v>
      </c>
      <c r="AT225" s="177" t="s">
        <v>143</v>
      </c>
      <c r="AU225" s="177" t="s">
        <v>105</v>
      </c>
      <c r="AY225" s="18" t="s">
        <v>141</v>
      </c>
      <c r="BE225" s="178">
        <f>IF(N225="základná",J225,0)</f>
        <v>0</v>
      </c>
      <c r="BF225" s="178">
        <f>IF(N225="znížená",J225,0)</f>
        <v>0</v>
      </c>
      <c r="BG225" s="178">
        <f>IF(N225="zákl. prenesená",J225,0)</f>
        <v>0</v>
      </c>
      <c r="BH225" s="178">
        <f>IF(N225="zníž. prenesená",J225,0)</f>
        <v>0</v>
      </c>
      <c r="BI225" s="178">
        <f>IF(N225="nulová",J225,0)</f>
        <v>0</v>
      </c>
      <c r="BJ225" s="18" t="s">
        <v>105</v>
      </c>
      <c r="BK225" s="179">
        <f>ROUND(I225*H225,3)</f>
        <v>0</v>
      </c>
      <c r="BL225" s="18" t="s">
        <v>239</v>
      </c>
      <c r="BM225" s="177" t="s">
        <v>324</v>
      </c>
    </row>
    <row r="226" spans="1:65" s="13" customFormat="1" ht="11.25">
      <c r="B226" s="180"/>
      <c r="D226" s="181" t="s">
        <v>148</v>
      </c>
      <c r="E226" s="182" t="s">
        <v>1</v>
      </c>
      <c r="F226" s="183" t="s">
        <v>325</v>
      </c>
      <c r="H226" s="184">
        <v>10.199999999999999</v>
      </c>
      <c r="I226" s="185"/>
      <c r="L226" s="180"/>
      <c r="M226" s="186"/>
      <c r="N226" s="187"/>
      <c r="O226" s="187"/>
      <c r="P226" s="187"/>
      <c r="Q226" s="187"/>
      <c r="R226" s="187"/>
      <c r="S226" s="187"/>
      <c r="T226" s="188"/>
      <c r="AT226" s="182" t="s">
        <v>148</v>
      </c>
      <c r="AU226" s="182" t="s">
        <v>105</v>
      </c>
      <c r="AV226" s="13" t="s">
        <v>105</v>
      </c>
      <c r="AW226" s="13" t="s">
        <v>30</v>
      </c>
      <c r="AX226" s="13" t="s">
        <v>76</v>
      </c>
      <c r="AY226" s="182" t="s">
        <v>141</v>
      </c>
    </row>
    <row r="227" spans="1:65" s="13" customFormat="1" ht="11.25">
      <c r="B227" s="180"/>
      <c r="D227" s="181" t="s">
        <v>148</v>
      </c>
      <c r="E227" s="182" t="s">
        <v>1</v>
      </c>
      <c r="F227" s="183" t="s">
        <v>326</v>
      </c>
      <c r="H227" s="184">
        <v>9.1999999999999993</v>
      </c>
      <c r="I227" s="185"/>
      <c r="L227" s="180"/>
      <c r="M227" s="186"/>
      <c r="N227" s="187"/>
      <c r="O227" s="187"/>
      <c r="P227" s="187"/>
      <c r="Q227" s="187"/>
      <c r="R227" s="187"/>
      <c r="S227" s="187"/>
      <c r="T227" s="188"/>
      <c r="AT227" s="182" t="s">
        <v>148</v>
      </c>
      <c r="AU227" s="182" t="s">
        <v>105</v>
      </c>
      <c r="AV227" s="13" t="s">
        <v>105</v>
      </c>
      <c r="AW227" s="13" t="s">
        <v>30</v>
      </c>
      <c r="AX227" s="13" t="s">
        <v>76</v>
      </c>
      <c r="AY227" s="182" t="s">
        <v>141</v>
      </c>
    </row>
    <row r="228" spans="1:65" s="13" customFormat="1" ht="11.25">
      <c r="B228" s="180"/>
      <c r="D228" s="181" t="s">
        <v>148</v>
      </c>
      <c r="E228" s="182" t="s">
        <v>1</v>
      </c>
      <c r="F228" s="183" t="s">
        <v>327</v>
      </c>
      <c r="H228" s="184">
        <v>7.2</v>
      </c>
      <c r="I228" s="185"/>
      <c r="L228" s="180"/>
      <c r="M228" s="186"/>
      <c r="N228" s="187"/>
      <c r="O228" s="187"/>
      <c r="P228" s="187"/>
      <c r="Q228" s="187"/>
      <c r="R228" s="187"/>
      <c r="S228" s="187"/>
      <c r="T228" s="188"/>
      <c r="AT228" s="182" t="s">
        <v>148</v>
      </c>
      <c r="AU228" s="182" t="s">
        <v>105</v>
      </c>
      <c r="AV228" s="13" t="s">
        <v>105</v>
      </c>
      <c r="AW228" s="13" t="s">
        <v>30</v>
      </c>
      <c r="AX228" s="13" t="s">
        <v>76</v>
      </c>
      <c r="AY228" s="182" t="s">
        <v>141</v>
      </c>
    </row>
    <row r="229" spans="1:65" s="14" customFormat="1" ht="11.25">
      <c r="B229" s="189"/>
      <c r="D229" s="181" t="s">
        <v>148</v>
      </c>
      <c r="E229" s="190" t="s">
        <v>1</v>
      </c>
      <c r="F229" s="191" t="s">
        <v>174</v>
      </c>
      <c r="H229" s="192">
        <v>26.6</v>
      </c>
      <c r="I229" s="193"/>
      <c r="L229" s="189"/>
      <c r="M229" s="194"/>
      <c r="N229" s="195"/>
      <c r="O229" s="195"/>
      <c r="P229" s="195"/>
      <c r="Q229" s="195"/>
      <c r="R229" s="195"/>
      <c r="S229" s="195"/>
      <c r="T229" s="196"/>
      <c r="AT229" s="190" t="s">
        <v>148</v>
      </c>
      <c r="AU229" s="190" t="s">
        <v>105</v>
      </c>
      <c r="AV229" s="14" t="s">
        <v>146</v>
      </c>
      <c r="AW229" s="14" t="s">
        <v>30</v>
      </c>
      <c r="AX229" s="14" t="s">
        <v>84</v>
      </c>
      <c r="AY229" s="190" t="s">
        <v>141</v>
      </c>
    </row>
    <row r="230" spans="1:65" s="12" customFormat="1" ht="22.9" customHeight="1">
      <c r="B230" s="153"/>
      <c r="D230" s="154" t="s">
        <v>75</v>
      </c>
      <c r="E230" s="163" t="s">
        <v>328</v>
      </c>
      <c r="F230" s="163" t="s">
        <v>329</v>
      </c>
      <c r="I230" s="156"/>
      <c r="J230" s="164">
        <f>BK230</f>
        <v>0</v>
      </c>
      <c r="L230" s="153"/>
      <c r="M230" s="157"/>
      <c r="N230" s="158"/>
      <c r="O230" s="158"/>
      <c r="P230" s="159">
        <f>SUM(P231:P232)</f>
        <v>0</v>
      </c>
      <c r="Q230" s="158"/>
      <c r="R230" s="159">
        <f>SUM(R231:R232)</f>
        <v>5.1780000000000001E-4</v>
      </c>
      <c r="S230" s="158"/>
      <c r="T230" s="160">
        <f>SUM(T231:T232)</f>
        <v>1.0356000000000001</v>
      </c>
      <c r="AR230" s="154" t="s">
        <v>105</v>
      </c>
      <c r="AT230" s="161" t="s">
        <v>75</v>
      </c>
      <c r="AU230" s="161" t="s">
        <v>84</v>
      </c>
      <c r="AY230" s="154" t="s">
        <v>141</v>
      </c>
      <c r="BK230" s="162">
        <f>SUM(BK231:BK232)</f>
        <v>0</v>
      </c>
    </row>
    <row r="231" spans="1:65" s="2" customFormat="1" ht="21.75" customHeight="1">
      <c r="A231" s="33"/>
      <c r="B231" s="165"/>
      <c r="C231" s="166" t="s">
        <v>330</v>
      </c>
      <c r="D231" s="166" t="s">
        <v>143</v>
      </c>
      <c r="E231" s="167" t="s">
        <v>331</v>
      </c>
      <c r="F231" s="168" t="s">
        <v>332</v>
      </c>
      <c r="G231" s="169" t="s">
        <v>194</v>
      </c>
      <c r="H231" s="170">
        <v>8.6300000000000008</v>
      </c>
      <c r="I231" s="170"/>
      <c r="J231" s="171">
        <f>ROUND(I231*H231,3)</f>
        <v>0</v>
      </c>
      <c r="K231" s="172"/>
      <c r="L231" s="34"/>
      <c r="M231" s="173" t="s">
        <v>1</v>
      </c>
      <c r="N231" s="174" t="s">
        <v>42</v>
      </c>
      <c r="O231" s="59"/>
      <c r="P231" s="175">
        <f>O231*H231</f>
        <v>0</v>
      </c>
      <c r="Q231" s="175">
        <v>6.0000000000000002E-5</v>
      </c>
      <c r="R231" s="175">
        <f>Q231*H231</f>
        <v>5.1780000000000001E-4</v>
      </c>
      <c r="S231" s="175">
        <v>0.12</v>
      </c>
      <c r="T231" s="176">
        <f>S231*H231</f>
        <v>1.0356000000000001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77" t="s">
        <v>239</v>
      </c>
      <c r="AT231" s="177" t="s">
        <v>143</v>
      </c>
      <c r="AU231" s="177" t="s">
        <v>105</v>
      </c>
      <c r="AY231" s="18" t="s">
        <v>141</v>
      </c>
      <c r="BE231" s="178">
        <f>IF(N231="základná",J231,0)</f>
        <v>0</v>
      </c>
      <c r="BF231" s="178">
        <f>IF(N231="znížená",J231,0)</f>
        <v>0</v>
      </c>
      <c r="BG231" s="178">
        <f>IF(N231="zákl. prenesená",J231,0)</f>
        <v>0</v>
      </c>
      <c r="BH231" s="178">
        <f>IF(N231="zníž. prenesená",J231,0)</f>
        <v>0</v>
      </c>
      <c r="BI231" s="178">
        <f>IF(N231="nulová",J231,0)</f>
        <v>0</v>
      </c>
      <c r="BJ231" s="18" t="s">
        <v>105</v>
      </c>
      <c r="BK231" s="179">
        <f>ROUND(I231*H231,3)</f>
        <v>0</v>
      </c>
      <c r="BL231" s="18" t="s">
        <v>239</v>
      </c>
      <c r="BM231" s="177" t="s">
        <v>333</v>
      </c>
    </row>
    <row r="232" spans="1:65" s="13" customFormat="1" ht="22.5">
      <c r="B232" s="180"/>
      <c r="D232" s="181" t="s">
        <v>148</v>
      </c>
      <c r="E232" s="182" t="s">
        <v>1</v>
      </c>
      <c r="F232" s="183" t="s">
        <v>334</v>
      </c>
      <c r="H232" s="184">
        <v>8.6300000000000008</v>
      </c>
      <c r="I232" s="185"/>
      <c r="L232" s="180"/>
      <c r="M232" s="186"/>
      <c r="N232" s="187"/>
      <c r="O232" s="187"/>
      <c r="P232" s="187"/>
      <c r="Q232" s="187"/>
      <c r="R232" s="187"/>
      <c r="S232" s="187"/>
      <c r="T232" s="188"/>
      <c r="AT232" s="182" t="s">
        <v>148</v>
      </c>
      <c r="AU232" s="182" t="s">
        <v>105</v>
      </c>
      <c r="AV232" s="13" t="s">
        <v>105</v>
      </c>
      <c r="AW232" s="13" t="s">
        <v>30</v>
      </c>
      <c r="AX232" s="13" t="s">
        <v>84</v>
      </c>
      <c r="AY232" s="182" t="s">
        <v>141</v>
      </c>
    </row>
    <row r="233" spans="1:65" s="12" customFormat="1" ht="22.9" customHeight="1">
      <c r="B233" s="153"/>
      <c r="D233" s="154" t="s">
        <v>75</v>
      </c>
      <c r="E233" s="163" t="s">
        <v>335</v>
      </c>
      <c r="F233" s="163" t="s">
        <v>336</v>
      </c>
      <c r="I233" s="156"/>
      <c r="J233" s="164">
        <f>BK233</f>
        <v>0</v>
      </c>
      <c r="L233" s="153"/>
      <c r="M233" s="157"/>
      <c r="N233" s="158"/>
      <c r="O233" s="158"/>
      <c r="P233" s="159">
        <f>SUM(P234:P242)</f>
        <v>0</v>
      </c>
      <c r="Q233" s="158"/>
      <c r="R233" s="159">
        <f>SUM(R234:R242)</f>
        <v>0</v>
      </c>
      <c r="S233" s="158"/>
      <c r="T233" s="160">
        <f>SUM(T234:T242)</f>
        <v>4.5400000000000003E-2</v>
      </c>
      <c r="AR233" s="154" t="s">
        <v>105</v>
      </c>
      <c r="AT233" s="161" t="s">
        <v>75</v>
      </c>
      <c r="AU233" s="161" t="s">
        <v>84</v>
      </c>
      <c r="AY233" s="154" t="s">
        <v>141</v>
      </c>
      <c r="BK233" s="162">
        <f>SUM(BK234:BK242)</f>
        <v>0</v>
      </c>
    </row>
    <row r="234" spans="1:65" s="2" customFormat="1" ht="21.75" customHeight="1">
      <c r="A234" s="33"/>
      <c r="B234" s="165"/>
      <c r="C234" s="166" t="s">
        <v>300</v>
      </c>
      <c r="D234" s="166" t="s">
        <v>143</v>
      </c>
      <c r="E234" s="167" t="s">
        <v>337</v>
      </c>
      <c r="F234" s="168" t="s">
        <v>338</v>
      </c>
      <c r="G234" s="169" t="s">
        <v>103</v>
      </c>
      <c r="H234" s="170">
        <v>45.4</v>
      </c>
      <c r="I234" s="170"/>
      <c r="J234" s="171">
        <f>ROUND(I234*H234,3)</f>
        <v>0</v>
      </c>
      <c r="K234" s="172"/>
      <c r="L234" s="34"/>
      <c r="M234" s="173" t="s">
        <v>1</v>
      </c>
      <c r="N234" s="174" t="s">
        <v>42</v>
      </c>
      <c r="O234" s="59"/>
      <c r="P234" s="175">
        <f>O234*H234</f>
        <v>0</v>
      </c>
      <c r="Q234" s="175">
        <v>0</v>
      </c>
      <c r="R234" s="175">
        <f>Q234*H234</f>
        <v>0</v>
      </c>
      <c r="S234" s="175">
        <v>1E-3</v>
      </c>
      <c r="T234" s="176">
        <f>S234*H234</f>
        <v>4.5400000000000003E-2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77" t="s">
        <v>239</v>
      </c>
      <c r="AT234" s="177" t="s">
        <v>143</v>
      </c>
      <c r="AU234" s="177" t="s">
        <v>105</v>
      </c>
      <c r="AY234" s="18" t="s">
        <v>141</v>
      </c>
      <c r="BE234" s="178">
        <f>IF(N234="základná",J234,0)</f>
        <v>0</v>
      </c>
      <c r="BF234" s="178">
        <f>IF(N234="znížená",J234,0)</f>
        <v>0</v>
      </c>
      <c r="BG234" s="178">
        <f>IF(N234="zákl. prenesená",J234,0)</f>
        <v>0</v>
      </c>
      <c r="BH234" s="178">
        <f>IF(N234="zníž. prenesená",J234,0)</f>
        <v>0</v>
      </c>
      <c r="BI234" s="178">
        <f>IF(N234="nulová",J234,0)</f>
        <v>0</v>
      </c>
      <c r="BJ234" s="18" t="s">
        <v>105</v>
      </c>
      <c r="BK234" s="179">
        <f>ROUND(I234*H234,3)</f>
        <v>0</v>
      </c>
      <c r="BL234" s="18" t="s">
        <v>239</v>
      </c>
      <c r="BM234" s="177" t="s">
        <v>339</v>
      </c>
    </row>
    <row r="235" spans="1:65" s="13" customFormat="1" ht="11.25">
      <c r="B235" s="180"/>
      <c r="D235" s="181" t="s">
        <v>148</v>
      </c>
      <c r="E235" s="182" t="s">
        <v>1</v>
      </c>
      <c r="F235" s="183" t="s">
        <v>340</v>
      </c>
      <c r="H235" s="184">
        <v>11.3</v>
      </c>
      <c r="I235" s="185"/>
      <c r="L235" s="180"/>
      <c r="M235" s="186"/>
      <c r="N235" s="187"/>
      <c r="O235" s="187"/>
      <c r="P235" s="187"/>
      <c r="Q235" s="187"/>
      <c r="R235" s="187"/>
      <c r="S235" s="187"/>
      <c r="T235" s="188"/>
      <c r="AT235" s="182" t="s">
        <v>148</v>
      </c>
      <c r="AU235" s="182" t="s">
        <v>105</v>
      </c>
      <c r="AV235" s="13" t="s">
        <v>105</v>
      </c>
      <c r="AW235" s="13" t="s">
        <v>30</v>
      </c>
      <c r="AX235" s="13" t="s">
        <v>76</v>
      </c>
      <c r="AY235" s="182" t="s">
        <v>141</v>
      </c>
    </row>
    <row r="236" spans="1:65" s="13" customFormat="1" ht="11.25">
      <c r="B236" s="180"/>
      <c r="D236" s="181" t="s">
        <v>148</v>
      </c>
      <c r="E236" s="182" t="s">
        <v>1</v>
      </c>
      <c r="F236" s="183" t="s">
        <v>341</v>
      </c>
      <c r="H236" s="184">
        <v>11.8</v>
      </c>
      <c r="I236" s="185"/>
      <c r="L236" s="180"/>
      <c r="M236" s="186"/>
      <c r="N236" s="187"/>
      <c r="O236" s="187"/>
      <c r="P236" s="187"/>
      <c r="Q236" s="187"/>
      <c r="R236" s="187"/>
      <c r="S236" s="187"/>
      <c r="T236" s="188"/>
      <c r="AT236" s="182" t="s">
        <v>148</v>
      </c>
      <c r="AU236" s="182" t="s">
        <v>105</v>
      </c>
      <c r="AV236" s="13" t="s">
        <v>105</v>
      </c>
      <c r="AW236" s="13" t="s">
        <v>30</v>
      </c>
      <c r="AX236" s="13" t="s">
        <v>76</v>
      </c>
      <c r="AY236" s="182" t="s">
        <v>141</v>
      </c>
    </row>
    <row r="237" spans="1:65" s="13" customFormat="1" ht="11.25">
      <c r="B237" s="180"/>
      <c r="D237" s="181" t="s">
        <v>148</v>
      </c>
      <c r="E237" s="182" t="s">
        <v>1</v>
      </c>
      <c r="F237" s="183" t="s">
        <v>342</v>
      </c>
      <c r="H237" s="184">
        <v>11.3</v>
      </c>
      <c r="I237" s="185"/>
      <c r="L237" s="180"/>
      <c r="M237" s="186"/>
      <c r="N237" s="187"/>
      <c r="O237" s="187"/>
      <c r="P237" s="187"/>
      <c r="Q237" s="187"/>
      <c r="R237" s="187"/>
      <c r="S237" s="187"/>
      <c r="T237" s="188"/>
      <c r="AT237" s="182" t="s">
        <v>148</v>
      </c>
      <c r="AU237" s="182" t="s">
        <v>105</v>
      </c>
      <c r="AV237" s="13" t="s">
        <v>105</v>
      </c>
      <c r="AW237" s="13" t="s">
        <v>30</v>
      </c>
      <c r="AX237" s="13" t="s">
        <v>76</v>
      </c>
      <c r="AY237" s="182" t="s">
        <v>141</v>
      </c>
    </row>
    <row r="238" spans="1:65" s="13" customFormat="1" ht="11.25">
      <c r="B238" s="180"/>
      <c r="D238" s="181" t="s">
        <v>148</v>
      </c>
      <c r="E238" s="182" t="s">
        <v>1</v>
      </c>
      <c r="F238" s="183" t="s">
        <v>343</v>
      </c>
      <c r="H238" s="184">
        <v>11</v>
      </c>
      <c r="I238" s="185"/>
      <c r="L238" s="180"/>
      <c r="M238" s="186"/>
      <c r="N238" s="187"/>
      <c r="O238" s="187"/>
      <c r="P238" s="187"/>
      <c r="Q238" s="187"/>
      <c r="R238" s="187"/>
      <c r="S238" s="187"/>
      <c r="T238" s="188"/>
      <c r="AT238" s="182" t="s">
        <v>148</v>
      </c>
      <c r="AU238" s="182" t="s">
        <v>105</v>
      </c>
      <c r="AV238" s="13" t="s">
        <v>105</v>
      </c>
      <c r="AW238" s="13" t="s">
        <v>30</v>
      </c>
      <c r="AX238" s="13" t="s">
        <v>76</v>
      </c>
      <c r="AY238" s="182" t="s">
        <v>141</v>
      </c>
    </row>
    <row r="239" spans="1:65" s="16" customFormat="1" ht="11.25">
      <c r="B239" s="217"/>
      <c r="D239" s="181" t="s">
        <v>148</v>
      </c>
      <c r="E239" s="218" t="s">
        <v>101</v>
      </c>
      <c r="F239" s="219" t="s">
        <v>344</v>
      </c>
      <c r="H239" s="220">
        <v>45.4</v>
      </c>
      <c r="I239" s="221"/>
      <c r="L239" s="217"/>
      <c r="M239" s="222"/>
      <c r="N239" s="223"/>
      <c r="O239" s="223"/>
      <c r="P239" s="223"/>
      <c r="Q239" s="223"/>
      <c r="R239" s="223"/>
      <c r="S239" s="223"/>
      <c r="T239" s="224"/>
      <c r="AT239" s="218" t="s">
        <v>148</v>
      </c>
      <c r="AU239" s="218" t="s">
        <v>105</v>
      </c>
      <c r="AV239" s="16" t="s">
        <v>156</v>
      </c>
      <c r="AW239" s="16" t="s">
        <v>30</v>
      </c>
      <c r="AX239" s="16" t="s">
        <v>76</v>
      </c>
      <c r="AY239" s="218" t="s">
        <v>141</v>
      </c>
    </row>
    <row r="240" spans="1:65" s="14" customFormat="1" ht="11.25">
      <c r="B240" s="189"/>
      <c r="D240" s="181" t="s">
        <v>148</v>
      </c>
      <c r="E240" s="190" t="s">
        <v>1</v>
      </c>
      <c r="F240" s="191" t="s">
        <v>174</v>
      </c>
      <c r="H240" s="192">
        <v>45.4</v>
      </c>
      <c r="I240" s="193"/>
      <c r="L240" s="189"/>
      <c r="M240" s="194"/>
      <c r="N240" s="195"/>
      <c r="O240" s="195"/>
      <c r="P240" s="195"/>
      <c r="Q240" s="195"/>
      <c r="R240" s="195"/>
      <c r="S240" s="195"/>
      <c r="T240" s="196"/>
      <c r="AT240" s="190" t="s">
        <v>148</v>
      </c>
      <c r="AU240" s="190" t="s">
        <v>105</v>
      </c>
      <c r="AV240" s="14" t="s">
        <v>146</v>
      </c>
      <c r="AW240" s="14" t="s">
        <v>30</v>
      </c>
      <c r="AX240" s="14" t="s">
        <v>84</v>
      </c>
      <c r="AY240" s="190" t="s">
        <v>141</v>
      </c>
    </row>
    <row r="241" spans="1:65" s="2" customFormat="1" ht="21.75" customHeight="1">
      <c r="A241" s="33"/>
      <c r="B241" s="165"/>
      <c r="C241" s="166" t="s">
        <v>345</v>
      </c>
      <c r="D241" s="166" t="s">
        <v>143</v>
      </c>
      <c r="E241" s="167" t="s">
        <v>346</v>
      </c>
      <c r="F241" s="168" t="s">
        <v>347</v>
      </c>
      <c r="G241" s="169" t="s">
        <v>103</v>
      </c>
      <c r="H241" s="170">
        <v>45.4</v>
      </c>
      <c r="I241" s="170"/>
      <c r="J241" s="171">
        <f>ROUND(I241*H241,3)</f>
        <v>0</v>
      </c>
      <c r="K241" s="172"/>
      <c r="L241" s="34"/>
      <c r="M241" s="173" t="s">
        <v>1</v>
      </c>
      <c r="N241" s="174" t="s">
        <v>42</v>
      </c>
      <c r="O241" s="59"/>
      <c r="P241" s="175">
        <f>O241*H241</f>
        <v>0</v>
      </c>
      <c r="Q241" s="175">
        <v>0</v>
      </c>
      <c r="R241" s="175">
        <f>Q241*H241</f>
        <v>0</v>
      </c>
      <c r="S241" s="175">
        <v>0</v>
      </c>
      <c r="T241" s="176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77" t="s">
        <v>239</v>
      </c>
      <c r="AT241" s="177" t="s">
        <v>143</v>
      </c>
      <c r="AU241" s="177" t="s">
        <v>105</v>
      </c>
      <c r="AY241" s="18" t="s">
        <v>141</v>
      </c>
      <c r="BE241" s="178">
        <f>IF(N241="základná",J241,0)</f>
        <v>0</v>
      </c>
      <c r="BF241" s="178">
        <f>IF(N241="znížená",J241,0)</f>
        <v>0</v>
      </c>
      <c r="BG241" s="178">
        <f>IF(N241="zákl. prenesená",J241,0)</f>
        <v>0</v>
      </c>
      <c r="BH241" s="178">
        <f>IF(N241="zníž. prenesená",J241,0)</f>
        <v>0</v>
      </c>
      <c r="BI241" s="178">
        <f>IF(N241="nulová",J241,0)</f>
        <v>0</v>
      </c>
      <c r="BJ241" s="18" t="s">
        <v>105</v>
      </c>
      <c r="BK241" s="179">
        <f>ROUND(I241*H241,3)</f>
        <v>0</v>
      </c>
      <c r="BL241" s="18" t="s">
        <v>239</v>
      </c>
      <c r="BM241" s="177" t="s">
        <v>348</v>
      </c>
    </row>
    <row r="242" spans="1:65" s="13" customFormat="1" ht="11.25">
      <c r="B242" s="180"/>
      <c r="D242" s="181" t="s">
        <v>148</v>
      </c>
      <c r="E242" s="182" t="s">
        <v>1</v>
      </c>
      <c r="F242" s="183" t="s">
        <v>101</v>
      </c>
      <c r="H242" s="184">
        <v>45.4</v>
      </c>
      <c r="I242" s="185"/>
      <c r="L242" s="180"/>
      <c r="M242" s="186"/>
      <c r="N242" s="187"/>
      <c r="O242" s="187"/>
      <c r="P242" s="187"/>
      <c r="Q242" s="187"/>
      <c r="R242" s="187"/>
      <c r="S242" s="187"/>
      <c r="T242" s="188"/>
      <c r="AT242" s="182" t="s">
        <v>148</v>
      </c>
      <c r="AU242" s="182" t="s">
        <v>105</v>
      </c>
      <c r="AV242" s="13" t="s">
        <v>105</v>
      </c>
      <c r="AW242" s="13" t="s">
        <v>30</v>
      </c>
      <c r="AX242" s="13" t="s">
        <v>84</v>
      </c>
      <c r="AY242" s="182" t="s">
        <v>141</v>
      </c>
    </row>
    <row r="243" spans="1:65" s="12" customFormat="1" ht="25.9" customHeight="1">
      <c r="B243" s="153"/>
      <c r="D243" s="154" t="s">
        <v>75</v>
      </c>
      <c r="E243" s="155" t="s">
        <v>349</v>
      </c>
      <c r="F243" s="155" t="s">
        <v>350</v>
      </c>
      <c r="I243" s="156"/>
      <c r="J243" s="140">
        <f>BK243</f>
        <v>0</v>
      </c>
      <c r="L243" s="153"/>
      <c r="M243" s="157"/>
      <c r="N243" s="158"/>
      <c r="O243" s="158"/>
      <c r="P243" s="159">
        <f>P244</f>
        <v>0</v>
      </c>
      <c r="Q243" s="158"/>
      <c r="R243" s="159">
        <f>R244</f>
        <v>0</v>
      </c>
      <c r="S243" s="158"/>
      <c r="T243" s="160">
        <f>T244</f>
        <v>0</v>
      </c>
      <c r="AR243" s="154" t="s">
        <v>165</v>
      </c>
      <c r="AT243" s="161" t="s">
        <v>75</v>
      </c>
      <c r="AU243" s="161" t="s">
        <v>76</v>
      </c>
      <c r="AY243" s="154" t="s">
        <v>141</v>
      </c>
      <c r="BK243" s="162">
        <f>BK244</f>
        <v>0</v>
      </c>
    </row>
    <row r="244" spans="1:65" s="2" customFormat="1" ht="21.75" customHeight="1">
      <c r="A244" s="33"/>
      <c r="B244" s="165"/>
      <c r="C244" s="166" t="s">
        <v>351</v>
      </c>
      <c r="D244" s="166" t="s">
        <v>143</v>
      </c>
      <c r="E244" s="167" t="s">
        <v>352</v>
      </c>
      <c r="F244" s="168" t="s">
        <v>353</v>
      </c>
      <c r="G244" s="169" t="s">
        <v>354</v>
      </c>
      <c r="H244" s="170">
        <v>1</v>
      </c>
      <c r="I244" s="170"/>
      <c r="J244" s="171">
        <f>ROUND(I244*H244,3)</f>
        <v>0</v>
      </c>
      <c r="K244" s="172"/>
      <c r="L244" s="34"/>
      <c r="M244" s="173" t="s">
        <v>1</v>
      </c>
      <c r="N244" s="174" t="s">
        <v>42</v>
      </c>
      <c r="O244" s="59"/>
      <c r="P244" s="175">
        <f>O244*H244</f>
        <v>0</v>
      </c>
      <c r="Q244" s="175">
        <v>0</v>
      </c>
      <c r="R244" s="175">
        <f>Q244*H244</f>
        <v>0</v>
      </c>
      <c r="S244" s="175">
        <v>0</v>
      </c>
      <c r="T244" s="176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77" t="s">
        <v>355</v>
      </c>
      <c r="AT244" s="177" t="s">
        <v>143</v>
      </c>
      <c r="AU244" s="177" t="s">
        <v>84</v>
      </c>
      <c r="AY244" s="18" t="s">
        <v>141</v>
      </c>
      <c r="BE244" s="178">
        <f>IF(N244="základná",J244,0)</f>
        <v>0</v>
      </c>
      <c r="BF244" s="178">
        <f>IF(N244="znížená",J244,0)</f>
        <v>0</v>
      </c>
      <c r="BG244" s="178">
        <f>IF(N244="zákl. prenesená",J244,0)</f>
        <v>0</v>
      </c>
      <c r="BH244" s="178">
        <f>IF(N244="zníž. prenesená",J244,0)</f>
        <v>0</v>
      </c>
      <c r="BI244" s="178">
        <f>IF(N244="nulová",J244,0)</f>
        <v>0</v>
      </c>
      <c r="BJ244" s="18" t="s">
        <v>105</v>
      </c>
      <c r="BK244" s="179">
        <f>ROUND(I244*H244,3)</f>
        <v>0</v>
      </c>
      <c r="BL244" s="18" t="s">
        <v>355</v>
      </c>
      <c r="BM244" s="177" t="s">
        <v>356</v>
      </c>
    </row>
    <row r="245" spans="1:65" s="2" customFormat="1" ht="49.9" customHeight="1">
      <c r="A245" s="33"/>
      <c r="B245" s="34"/>
      <c r="C245" s="33"/>
      <c r="D245" s="33"/>
      <c r="E245" s="155" t="s">
        <v>357</v>
      </c>
      <c r="F245" s="155" t="s">
        <v>358</v>
      </c>
      <c r="G245" s="33"/>
      <c r="H245" s="33"/>
      <c r="I245" s="98"/>
      <c r="J245" s="140">
        <f t="shared" ref="J245:J250" si="0">BK245</f>
        <v>0</v>
      </c>
      <c r="K245" s="33"/>
      <c r="L245" s="34"/>
      <c r="M245" s="198"/>
      <c r="N245" s="199"/>
      <c r="O245" s="59"/>
      <c r="P245" s="59"/>
      <c r="Q245" s="59"/>
      <c r="R245" s="59"/>
      <c r="S245" s="59"/>
      <c r="T245" s="60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T245" s="18" t="s">
        <v>75</v>
      </c>
      <c r="AU245" s="18" t="s">
        <v>76</v>
      </c>
      <c r="AY245" s="18" t="s">
        <v>359</v>
      </c>
      <c r="BK245" s="179">
        <f>SUM(BK246:BK250)</f>
        <v>0</v>
      </c>
    </row>
    <row r="246" spans="1:65" s="2" customFormat="1" ht="16.350000000000001" customHeight="1">
      <c r="A246" s="33"/>
      <c r="B246" s="34"/>
      <c r="C246" s="225" t="s">
        <v>1</v>
      </c>
      <c r="D246" s="225" t="s">
        <v>143</v>
      </c>
      <c r="E246" s="226" t="s">
        <v>1</v>
      </c>
      <c r="F246" s="227" t="s">
        <v>1</v>
      </c>
      <c r="G246" s="228" t="s">
        <v>1</v>
      </c>
      <c r="H246" s="229"/>
      <c r="I246" s="229"/>
      <c r="J246" s="230">
        <f t="shared" si="0"/>
        <v>0</v>
      </c>
      <c r="K246" s="231"/>
      <c r="L246" s="34"/>
      <c r="M246" s="232" t="s">
        <v>1</v>
      </c>
      <c r="N246" s="233" t="s">
        <v>42</v>
      </c>
      <c r="O246" s="59"/>
      <c r="P246" s="59"/>
      <c r="Q246" s="59"/>
      <c r="R246" s="59"/>
      <c r="S246" s="59"/>
      <c r="T246" s="60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T246" s="18" t="s">
        <v>359</v>
      </c>
      <c r="AU246" s="18" t="s">
        <v>84</v>
      </c>
      <c r="AY246" s="18" t="s">
        <v>359</v>
      </c>
      <c r="BE246" s="178">
        <f>IF(N246="základná",J246,0)</f>
        <v>0</v>
      </c>
      <c r="BF246" s="178">
        <f>IF(N246="znížená",J246,0)</f>
        <v>0</v>
      </c>
      <c r="BG246" s="178">
        <f>IF(N246="zákl. prenesená",J246,0)</f>
        <v>0</v>
      </c>
      <c r="BH246" s="178">
        <f>IF(N246="zníž. prenesená",J246,0)</f>
        <v>0</v>
      </c>
      <c r="BI246" s="178">
        <f>IF(N246="nulová",J246,0)</f>
        <v>0</v>
      </c>
      <c r="BJ246" s="18" t="s">
        <v>105</v>
      </c>
      <c r="BK246" s="179">
        <f>I246*H246</f>
        <v>0</v>
      </c>
    </row>
    <row r="247" spans="1:65" s="2" customFormat="1" ht="16.350000000000001" customHeight="1">
      <c r="A247" s="33"/>
      <c r="B247" s="34"/>
      <c r="C247" s="225" t="s">
        <v>1</v>
      </c>
      <c r="D247" s="225" t="s">
        <v>143</v>
      </c>
      <c r="E247" s="226" t="s">
        <v>1</v>
      </c>
      <c r="F247" s="227" t="s">
        <v>1</v>
      </c>
      <c r="G247" s="228" t="s">
        <v>1</v>
      </c>
      <c r="H247" s="229"/>
      <c r="I247" s="229"/>
      <c r="J247" s="230">
        <f t="shared" si="0"/>
        <v>0</v>
      </c>
      <c r="K247" s="231"/>
      <c r="L247" s="34"/>
      <c r="M247" s="232" t="s">
        <v>1</v>
      </c>
      <c r="N247" s="233" t="s">
        <v>42</v>
      </c>
      <c r="O247" s="59"/>
      <c r="P247" s="59"/>
      <c r="Q247" s="59"/>
      <c r="R247" s="59"/>
      <c r="S247" s="59"/>
      <c r="T247" s="60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T247" s="18" t="s">
        <v>359</v>
      </c>
      <c r="AU247" s="18" t="s">
        <v>84</v>
      </c>
      <c r="AY247" s="18" t="s">
        <v>359</v>
      </c>
      <c r="BE247" s="178">
        <f>IF(N247="základná",J247,0)</f>
        <v>0</v>
      </c>
      <c r="BF247" s="178">
        <f>IF(N247="znížená",J247,0)</f>
        <v>0</v>
      </c>
      <c r="BG247" s="178">
        <f>IF(N247="zákl. prenesená",J247,0)</f>
        <v>0</v>
      </c>
      <c r="BH247" s="178">
        <f>IF(N247="zníž. prenesená",J247,0)</f>
        <v>0</v>
      </c>
      <c r="BI247" s="178">
        <f>IF(N247="nulová",J247,0)</f>
        <v>0</v>
      </c>
      <c r="BJ247" s="18" t="s">
        <v>105</v>
      </c>
      <c r="BK247" s="179">
        <f>I247*H247</f>
        <v>0</v>
      </c>
    </row>
    <row r="248" spans="1:65" s="2" customFormat="1" ht="16.350000000000001" customHeight="1">
      <c r="A248" s="33"/>
      <c r="B248" s="34"/>
      <c r="C248" s="225" t="s">
        <v>1</v>
      </c>
      <c r="D248" s="225" t="s">
        <v>143</v>
      </c>
      <c r="E248" s="226" t="s">
        <v>1</v>
      </c>
      <c r="F248" s="227" t="s">
        <v>1</v>
      </c>
      <c r="G248" s="228" t="s">
        <v>1</v>
      </c>
      <c r="H248" s="229"/>
      <c r="I248" s="229"/>
      <c r="J248" s="230">
        <f t="shared" si="0"/>
        <v>0</v>
      </c>
      <c r="K248" s="231"/>
      <c r="L248" s="34"/>
      <c r="M248" s="232" t="s">
        <v>1</v>
      </c>
      <c r="N248" s="233" t="s">
        <v>42</v>
      </c>
      <c r="O248" s="59"/>
      <c r="P248" s="59"/>
      <c r="Q248" s="59"/>
      <c r="R248" s="59"/>
      <c r="S248" s="59"/>
      <c r="T248" s="60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T248" s="18" t="s">
        <v>359</v>
      </c>
      <c r="AU248" s="18" t="s">
        <v>84</v>
      </c>
      <c r="AY248" s="18" t="s">
        <v>359</v>
      </c>
      <c r="BE248" s="178">
        <f>IF(N248="základná",J248,0)</f>
        <v>0</v>
      </c>
      <c r="BF248" s="178">
        <f>IF(N248="znížená",J248,0)</f>
        <v>0</v>
      </c>
      <c r="BG248" s="178">
        <f>IF(N248="zákl. prenesená",J248,0)</f>
        <v>0</v>
      </c>
      <c r="BH248" s="178">
        <f>IF(N248="zníž. prenesená",J248,0)</f>
        <v>0</v>
      </c>
      <c r="BI248" s="178">
        <f>IF(N248="nulová",J248,0)</f>
        <v>0</v>
      </c>
      <c r="BJ248" s="18" t="s">
        <v>105</v>
      </c>
      <c r="BK248" s="179">
        <f>I248*H248</f>
        <v>0</v>
      </c>
    </row>
    <row r="249" spans="1:65" s="2" customFormat="1" ht="16.350000000000001" customHeight="1">
      <c r="A249" s="33"/>
      <c r="B249" s="34"/>
      <c r="C249" s="225" t="s">
        <v>1</v>
      </c>
      <c r="D249" s="225" t="s">
        <v>143</v>
      </c>
      <c r="E249" s="226" t="s">
        <v>1</v>
      </c>
      <c r="F249" s="227" t="s">
        <v>1</v>
      </c>
      <c r="G249" s="228" t="s">
        <v>1</v>
      </c>
      <c r="H249" s="229"/>
      <c r="I249" s="229"/>
      <c r="J249" s="230">
        <f t="shared" si="0"/>
        <v>0</v>
      </c>
      <c r="K249" s="231"/>
      <c r="L249" s="34"/>
      <c r="M249" s="232" t="s">
        <v>1</v>
      </c>
      <c r="N249" s="233" t="s">
        <v>42</v>
      </c>
      <c r="O249" s="59"/>
      <c r="P249" s="59"/>
      <c r="Q249" s="59"/>
      <c r="R249" s="59"/>
      <c r="S249" s="59"/>
      <c r="T249" s="60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T249" s="18" t="s">
        <v>359</v>
      </c>
      <c r="AU249" s="18" t="s">
        <v>84</v>
      </c>
      <c r="AY249" s="18" t="s">
        <v>359</v>
      </c>
      <c r="BE249" s="178">
        <f>IF(N249="základná",J249,0)</f>
        <v>0</v>
      </c>
      <c r="BF249" s="178">
        <f>IF(N249="znížená",J249,0)</f>
        <v>0</v>
      </c>
      <c r="BG249" s="178">
        <f>IF(N249="zákl. prenesená",J249,0)</f>
        <v>0</v>
      </c>
      <c r="BH249" s="178">
        <f>IF(N249="zníž. prenesená",J249,0)</f>
        <v>0</v>
      </c>
      <c r="BI249" s="178">
        <f>IF(N249="nulová",J249,0)</f>
        <v>0</v>
      </c>
      <c r="BJ249" s="18" t="s">
        <v>105</v>
      </c>
      <c r="BK249" s="179">
        <f>I249*H249</f>
        <v>0</v>
      </c>
    </row>
    <row r="250" spans="1:65" s="2" customFormat="1" ht="16.350000000000001" customHeight="1">
      <c r="A250" s="33"/>
      <c r="B250" s="34"/>
      <c r="C250" s="225" t="s">
        <v>1</v>
      </c>
      <c r="D250" s="225" t="s">
        <v>143</v>
      </c>
      <c r="E250" s="226" t="s">
        <v>1</v>
      </c>
      <c r="F250" s="227" t="s">
        <v>1</v>
      </c>
      <c r="G250" s="228" t="s">
        <v>1</v>
      </c>
      <c r="H250" s="229"/>
      <c r="I250" s="229"/>
      <c r="J250" s="230">
        <f t="shared" si="0"/>
        <v>0</v>
      </c>
      <c r="K250" s="231"/>
      <c r="L250" s="34"/>
      <c r="M250" s="232" t="s">
        <v>1</v>
      </c>
      <c r="N250" s="233" t="s">
        <v>42</v>
      </c>
      <c r="O250" s="234"/>
      <c r="P250" s="234"/>
      <c r="Q250" s="234"/>
      <c r="R250" s="234"/>
      <c r="S250" s="234"/>
      <c r="T250" s="235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T250" s="18" t="s">
        <v>359</v>
      </c>
      <c r="AU250" s="18" t="s">
        <v>84</v>
      </c>
      <c r="AY250" s="18" t="s">
        <v>359</v>
      </c>
      <c r="BE250" s="178">
        <f>IF(N250="základná",J250,0)</f>
        <v>0</v>
      </c>
      <c r="BF250" s="178">
        <f>IF(N250="znížená",J250,0)</f>
        <v>0</v>
      </c>
      <c r="BG250" s="178">
        <f>IF(N250="zákl. prenesená",J250,0)</f>
        <v>0</v>
      </c>
      <c r="BH250" s="178">
        <f>IF(N250="zníž. prenesená",J250,0)</f>
        <v>0</v>
      </c>
      <c r="BI250" s="178">
        <f>IF(N250="nulová",J250,0)</f>
        <v>0</v>
      </c>
      <c r="BJ250" s="18" t="s">
        <v>105</v>
      </c>
      <c r="BK250" s="179">
        <f>I250*H250</f>
        <v>0</v>
      </c>
    </row>
    <row r="251" spans="1:65" s="2" customFormat="1" ht="6.95" customHeight="1">
      <c r="A251" s="33"/>
      <c r="B251" s="48"/>
      <c r="C251" s="49"/>
      <c r="D251" s="49"/>
      <c r="E251" s="49"/>
      <c r="F251" s="49"/>
      <c r="G251" s="49"/>
      <c r="H251" s="49"/>
      <c r="I251" s="122"/>
      <c r="J251" s="49"/>
      <c r="K251" s="49"/>
      <c r="L251" s="34"/>
      <c r="M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</row>
  </sheetData>
  <autoFilter ref="C128:K250" xr:uid="{00000000-0009-0000-0000-000001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246:D251" xr:uid="{00000000-0002-0000-0100-000000000000}">
      <formula1>"K, M"</formula1>
    </dataValidation>
    <dataValidation type="list" allowBlank="1" showInputMessage="1" showErrorMessage="1" error="Povolené sú hodnoty základná, znížená, nulová." sqref="N246:N251" xr:uid="{00000000-0002-0000-01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649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4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I2" s="94"/>
      <c r="L2" s="281" t="s">
        <v>5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8" t="s">
        <v>88</v>
      </c>
      <c r="AZ2" s="95" t="s">
        <v>360</v>
      </c>
      <c r="BA2" s="95" t="s">
        <v>361</v>
      </c>
      <c r="BB2" s="95" t="s">
        <v>103</v>
      </c>
      <c r="BC2" s="95" t="s">
        <v>362</v>
      </c>
      <c r="BD2" s="95" t="s">
        <v>105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96"/>
      <c r="J3" s="20"/>
      <c r="K3" s="20"/>
      <c r="L3" s="21"/>
      <c r="AT3" s="18" t="s">
        <v>76</v>
      </c>
      <c r="AZ3" s="95" t="s">
        <v>363</v>
      </c>
      <c r="BA3" s="95" t="s">
        <v>364</v>
      </c>
      <c r="BB3" s="95" t="s">
        <v>103</v>
      </c>
      <c r="BC3" s="95" t="s">
        <v>365</v>
      </c>
      <c r="BD3" s="95" t="s">
        <v>105</v>
      </c>
    </row>
    <row r="4" spans="1:56" s="1" customFormat="1" ht="24.95" customHeight="1">
      <c r="B4" s="21"/>
      <c r="D4" s="22" t="s">
        <v>106</v>
      </c>
      <c r="I4" s="94"/>
      <c r="L4" s="21"/>
      <c r="M4" s="97" t="s">
        <v>9</v>
      </c>
      <c r="AT4" s="18" t="s">
        <v>3</v>
      </c>
      <c r="AZ4" s="95" t="s">
        <v>366</v>
      </c>
      <c r="BA4" s="95" t="s">
        <v>367</v>
      </c>
      <c r="BB4" s="95" t="s">
        <v>103</v>
      </c>
      <c r="BC4" s="95" t="s">
        <v>368</v>
      </c>
      <c r="BD4" s="95" t="s">
        <v>105</v>
      </c>
    </row>
    <row r="5" spans="1:56" s="1" customFormat="1" ht="6.95" customHeight="1">
      <c r="B5" s="21"/>
      <c r="I5" s="94"/>
      <c r="L5" s="21"/>
      <c r="AZ5" s="95" t="s">
        <v>369</v>
      </c>
      <c r="BA5" s="95" t="s">
        <v>367</v>
      </c>
      <c r="BB5" s="95" t="s">
        <v>103</v>
      </c>
      <c r="BC5" s="95" t="s">
        <v>370</v>
      </c>
      <c r="BD5" s="95" t="s">
        <v>105</v>
      </c>
    </row>
    <row r="6" spans="1:56" s="1" customFormat="1" ht="12" customHeight="1">
      <c r="B6" s="21"/>
      <c r="D6" s="28" t="s">
        <v>14</v>
      </c>
      <c r="I6" s="94"/>
      <c r="L6" s="21"/>
      <c r="AZ6" s="95" t="s">
        <v>371</v>
      </c>
      <c r="BA6" s="95" t="s">
        <v>372</v>
      </c>
      <c r="BB6" s="95" t="s">
        <v>103</v>
      </c>
      <c r="BC6" s="95" t="s">
        <v>373</v>
      </c>
      <c r="BD6" s="95" t="s">
        <v>105</v>
      </c>
    </row>
    <row r="7" spans="1:56" s="1" customFormat="1" ht="16.5" customHeight="1">
      <c r="B7" s="21"/>
      <c r="E7" s="282" t="str">
        <f>'Rekapitulácia stavby'!K6</f>
        <v>Fakultná nemocnica Trenčín, Prístavba výťahu k budove geriatrie</v>
      </c>
      <c r="F7" s="283"/>
      <c r="G7" s="283"/>
      <c r="H7" s="283"/>
      <c r="I7" s="94"/>
      <c r="L7" s="21"/>
      <c r="AZ7" s="95" t="s">
        <v>374</v>
      </c>
      <c r="BA7" s="95" t="s">
        <v>375</v>
      </c>
      <c r="BB7" s="95" t="s">
        <v>103</v>
      </c>
      <c r="BC7" s="95" t="s">
        <v>376</v>
      </c>
      <c r="BD7" s="95" t="s">
        <v>105</v>
      </c>
    </row>
    <row r="8" spans="1:56" s="2" customFormat="1" ht="12" customHeight="1">
      <c r="A8" s="33"/>
      <c r="B8" s="34"/>
      <c r="C8" s="33"/>
      <c r="D8" s="28" t="s">
        <v>107</v>
      </c>
      <c r="E8" s="33"/>
      <c r="F8" s="33"/>
      <c r="G8" s="33"/>
      <c r="H8" s="33"/>
      <c r="I8" s="98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Z8" s="95" t="s">
        <v>377</v>
      </c>
      <c r="BA8" s="95" t="s">
        <v>378</v>
      </c>
      <c r="BB8" s="95" t="s">
        <v>103</v>
      </c>
      <c r="BC8" s="95" t="s">
        <v>379</v>
      </c>
      <c r="BD8" s="95" t="s">
        <v>105</v>
      </c>
    </row>
    <row r="9" spans="1:56" s="2" customFormat="1" ht="16.5" customHeight="1">
      <c r="A9" s="33"/>
      <c r="B9" s="34"/>
      <c r="C9" s="33"/>
      <c r="D9" s="33"/>
      <c r="E9" s="243" t="s">
        <v>380</v>
      </c>
      <c r="F9" s="284"/>
      <c r="G9" s="284"/>
      <c r="H9" s="284"/>
      <c r="I9" s="98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Z9" s="95" t="s">
        <v>381</v>
      </c>
      <c r="BA9" s="95" t="s">
        <v>382</v>
      </c>
      <c r="BB9" s="95" t="s">
        <v>103</v>
      </c>
      <c r="BC9" s="95" t="s">
        <v>175</v>
      </c>
      <c r="BD9" s="95" t="s">
        <v>105</v>
      </c>
    </row>
    <row r="10" spans="1:56" s="2" customFormat="1" ht="11.25">
      <c r="A10" s="33"/>
      <c r="B10" s="34"/>
      <c r="C10" s="33"/>
      <c r="D10" s="33"/>
      <c r="E10" s="33"/>
      <c r="F10" s="33"/>
      <c r="G10" s="33"/>
      <c r="H10" s="33"/>
      <c r="I10" s="98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Z10" s="95" t="s">
        <v>383</v>
      </c>
      <c r="BA10" s="95" t="s">
        <v>384</v>
      </c>
      <c r="BB10" s="95" t="s">
        <v>103</v>
      </c>
      <c r="BC10" s="95" t="s">
        <v>385</v>
      </c>
      <c r="BD10" s="95" t="s">
        <v>105</v>
      </c>
    </row>
    <row r="11" spans="1:5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99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Z11" s="95" t="s">
        <v>386</v>
      </c>
      <c r="BA11" s="95" t="s">
        <v>387</v>
      </c>
      <c r="BB11" s="95" t="s">
        <v>103</v>
      </c>
      <c r="BC11" s="95" t="s">
        <v>388</v>
      </c>
      <c r="BD11" s="95" t="s">
        <v>105</v>
      </c>
    </row>
    <row r="12" spans="1:5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99" t="s">
        <v>20</v>
      </c>
      <c r="J12" s="56" t="str">
        <f>'Rekapitulácia stavby'!AN8</f>
        <v>25. 11. 2019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Z12" s="95" t="s">
        <v>389</v>
      </c>
      <c r="BA12" s="95" t="s">
        <v>390</v>
      </c>
      <c r="BB12" s="95" t="s">
        <v>103</v>
      </c>
      <c r="BC12" s="95" t="s">
        <v>391</v>
      </c>
      <c r="BD12" s="95" t="s">
        <v>105</v>
      </c>
    </row>
    <row r="13" spans="1:5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98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Z13" s="95" t="s">
        <v>392</v>
      </c>
      <c r="BA13" s="95" t="s">
        <v>393</v>
      </c>
      <c r="BB13" s="95" t="s">
        <v>103</v>
      </c>
      <c r="BC13" s="95" t="s">
        <v>394</v>
      </c>
      <c r="BD13" s="95" t="s">
        <v>105</v>
      </c>
    </row>
    <row r="14" spans="1:5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99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Z14" s="95" t="s">
        <v>395</v>
      </c>
      <c r="BA14" s="95" t="s">
        <v>396</v>
      </c>
      <c r="BB14" s="95" t="s">
        <v>103</v>
      </c>
      <c r="BC14" s="95" t="s">
        <v>397</v>
      </c>
      <c r="BD14" s="95" t="s">
        <v>105</v>
      </c>
    </row>
    <row r="15" spans="1:5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99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Z15" s="95" t="s">
        <v>398</v>
      </c>
      <c r="BA15" s="95" t="s">
        <v>399</v>
      </c>
      <c r="BB15" s="95" t="s">
        <v>103</v>
      </c>
      <c r="BC15" s="95" t="s">
        <v>400</v>
      </c>
      <c r="BD15" s="95" t="s">
        <v>105</v>
      </c>
    </row>
    <row r="16" spans="1:5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98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Z16" s="95" t="s">
        <v>401</v>
      </c>
      <c r="BA16" s="95" t="s">
        <v>402</v>
      </c>
      <c r="BB16" s="95" t="s">
        <v>103</v>
      </c>
      <c r="BC16" s="95" t="s">
        <v>403</v>
      </c>
      <c r="BD16" s="95" t="s">
        <v>105</v>
      </c>
    </row>
    <row r="17" spans="1:56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99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Z17" s="95" t="s">
        <v>404</v>
      </c>
      <c r="BA17" s="95" t="s">
        <v>405</v>
      </c>
      <c r="BB17" s="95" t="s">
        <v>103</v>
      </c>
      <c r="BC17" s="95" t="s">
        <v>406</v>
      </c>
      <c r="BD17" s="95" t="s">
        <v>105</v>
      </c>
    </row>
    <row r="18" spans="1:56" s="2" customFormat="1" ht="18" customHeight="1">
      <c r="A18" s="33"/>
      <c r="B18" s="34"/>
      <c r="C18" s="33"/>
      <c r="D18" s="33"/>
      <c r="E18" s="285" t="str">
        <f>'Rekapitulácia stavby'!E14</f>
        <v>Vyplň údaj</v>
      </c>
      <c r="F18" s="265"/>
      <c r="G18" s="265"/>
      <c r="H18" s="265"/>
      <c r="I18" s="99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Z18" s="95" t="s">
        <v>407</v>
      </c>
      <c r="BA18" s="95" t="s">
        <v>408</v>
      </c>
      <c r="BB18" s="95" t="s">
        <v>103</v>
      </c>
      <c r="BC18" s="95" t="s">
        <v>409</v>
      </c>
      <c r="BD18" s="95" t="s">
        <v>105</v>
      </c>
    </row>
    <row r="19" spans="1:56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98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Z19" s="95" t="s">
        <v>410</v>
      </c>
      <c r="BA19" s="95" t="s">
        <v>411</v>
      </c>
      <c r="BB19" s="95" t="s">
        <v>103</v>
      </c>
      <c r="BC19" s="95" t="s">
        <v>412</v>
      </c>
      <c r="BD19" s="95" t="s">
        <v>105</v>
      </c>
    </row>
    <row r="20" spans="1:56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99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56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99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56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98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56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99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56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99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56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98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56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98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56" s="8" customFormat="1" ht="16.5" customHeight="1">
      <c r="A27" s="100"/>
      <c r="B27" s="101"/>
      <c r="C27" s="100"/>
      <c r="D27" s="100"/>
      <c r="E27" s="270" t="s">
        <v>1</v>
      </c>
      <c r="F27" s="270"/>
      <c r="G27" s="270"/>
      <c r="H27" s="270"/>
      <c r="I27" s="102"/>
      <c r="J27" s="100"/>
      <c r="K27" s="100"/>
      <c r="L27" s="103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56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98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56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04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56" s="2" customFormat="1" ht="25.35" customHeight="1">
      <c r="A30" s="33"/>
      <c r="B30" s="34"/>
      <c r="C30" s="33"/>
      <c r="D30" s="105" t="s">
        <v>36</v>
      </c>
      <c r="E30" s="33"/>
      <c r="F30" s="33"/>
      <c r="G30" s="33"/>
      <c r="H30" s="33"/>
      <c r="I30" s="98"/>
      <c r="J30" s="72">
        <f>ROUND(J139,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56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104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56" s="2" customFormat="1" ht="14.45" customHeight="1">
      <c r="A32" s="33"/>
      <c r="B32" s="34"/>
      <c r="C32" s="33"/>
      <c r="D32" s="33"/>
      <c r="E32" s="33"/>
      <c r="F32" s="37" t="s">
        <v>38</v>
      </c>
      <c r="G32" s="33"/>
      <c r="H32" s="33"/>
      <c r="I32" s="106" t="s">
        <v>37</v>
      </c>
      <c r="J32" s="37" t="s">
        <v>39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7" t="s">
        <v>40</v>
      </c>
      <c r="E33" s="28" t="s">
        <v>41</v>
      </c>
      <c r="F33" s="108">
        <f>ROUND((ROUND((SUM(BE139:BE642)),  2) + SUM(BE644:BE648)), 2)</f>
        <v>0</v>
      </c>
      <c r="G33" s="33"/>
      <c r="H33" s="33"/>
      <c r="I33" s="109">
        <v>0.2</v>
      </c>
      <c r="J33" s="108">
        <f>ROUND((ROUND(((SUM(BE139:BE642))*I33),  2) + (SUM(BE644:BE648)*I33)),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42</v>
      </c>
      <c r="F34" s="108">
        <f>ROUND((ROUND((SUM(BF139:BF642)),  2) + SUM(BF644:BF648)), 2)</f>
        <v>0</v>
      </c>
      <c r="G34" s="33"/>
      <c r="H34" s="33"/>
      <c r="I34" s="109">
        <v>0.2</v>
      </c>
      <c r="J34" s="108">
        <f>ROUND((ROUND(((SUM(BF139:BF642))*I34),  2) + (SUM(BF644:BF648)*I34)),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43</v>
      </c>
      <c r="F35" s="108">
        <f>ROUND((ROUND((SUM(BG139:BG642)),  2) + SUM(BG644:BG648)), 2)</f>
        <v>0</v>
      </c>
      <c r="G35" s="33"/>
      <c r="H35" s="33"/>
      <c r="I35" s="109">
        <v>0.2</v>
      </c>
      <c r="J35" s="108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44</v>
      </c>
      <c r="F36" s="108">
        <f>ROUND((ROUND((SUM(BH139:BH642)),  2) + SUM(BH644:BH648)), 2)</f>
        <v>0</v>
      </c>
      <c r="G36" s="33"/>
      <c r="H36" s="33"/>
      <c r="I36" s="109">
        <v>0.2</v>
      </c>
      <c r="J36" s="108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45</v>
      </c>
      <c r="F37" s="108">
        <f>ROUND((ROUND((SUM(BI139:BI642)),  2) + SUM(BI644:BI648)), 2)</f>
        <v>0</v>
      </c>
      <c r="G37" s="33"/>
      <c r="H37" s="33"/>
      <c r="I37" s="109">
        <v>0</v>
      </c>
      <c r="J37" s="108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98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0"/>
      <c r="D39" s="111" t="s">
        <v>46</v>
      </c>
      <c r="E39" s="61"/>
      <c r="F39" s="61"/>
      <c r="G39" s="112" t="s">
        <v>47</v>
      </c>
      <c r="H39" s="113" t="s">
        <v>48</v>
      </c>
      <c r="I39" s="114"/>
      <c r="J39" s="115">
        <f>SUM(J30:J37)</f>
        <v>0</v>
      </c>
      <c r="K39" s="116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98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I41" s="94"/>
      <c r="L41" s="21"/>
    </row>
    <row r="42" spans="1:31" s="1" customFormat="1" ht="14.45" customHeight="1">
      <c r="B42" s="21"/>
      <c r="I42" s="94"/>
      <c r="L42" s="21"/>
    </row>
    <row r="43" spans="1:31" s="1" customFormat="1" ht="14.45" customHeight="1">
      <c r="B43" s="21"/>
      <c r="I43" s="94"/>
      <c r="L43" s="21"/>
    </row>
    <row r="44" spans="1:31" s="1" customFormat="1" ht="14.45" customHeight="1">
      <c r="B44" s="21"/>
      <c r="I44" s="94"/>
      <c r="L44" s="21"/>
    </row>
    <row r="45" spans="1:31" s="1" customFormat="1" ht="14.45" customHeight="1">
      <c r="B45" s="21"/>
      <c r="I45" s="94"/>
      <c r="L45" s="21"/>
    </row>
    <row r="46" spans="1:31" s="1" customFormat="1" ht="14.45" customHeight="1">
      <c r="B46" s="21"/>
      <c r="I46" s="94"/>
      <c r="L46" s="21"/>
    </row>
    <row r="47" spans="1:31" s="1" customFormat="1" ht="14.45" customHeight="1">
      <c r="B47" s="21"/>
      <c r="I47" s="94"/>
      <c r="L47" s="21"/>
    </row>
    <row r="48" spans="1:31" s="1" customFormat="1" ht="14.45" customHeight="1">
      <c r="B48" s="21"/>
      <c r="I48" s="94"/>
      <c r="L48" s="21"/>
    </row>
    <row r="49" spans="1:31" s="1" customFormat="1" ht="14.45" customHeight="1">
      <c r="B49" s="21"/>
      <c r="I49" s="94"/>
      <c r="L49" s="21"/>
    </row>
    <row r="50" spans="1:31" s="2" customFormat="1" ht="14.45" customHeight="1">
      <c r="B50" s="43"/>
      <c r="D50" s="44" t="s">
        <v>49</v>
      </c>
      <c r="E50" s="45"/>
      <c r="F50" s="45"/>
      <c r="G50" s="44" t="s">
        <v>50</v>
      </c>
      <c r="H50" s="45"/>
      <c r="I50" s="117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51</v>
      </c>
      <c r="E61" s="36"/>
      <c r="F61" s="118" t="s">
        <v>52</v>
      </c>
      <c r="G61" s="46" t="s">
        <v>51</v>
      </c>
      <c r="H61" s="36"/>
      <c r="I61" s="119"/>
      <c r="J61" s="120" t="s">
        <v>52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53</v>
      </c>
      <c r="E65" s="47"/>
      <c r="F65" s="47"/>
      <c r="G65" s="44" t="s">
        <v>54</v>
      </c>
      <c r="H65" s="47"/>
      <c r="I65" s="121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51</v>
      </c>
      <c r="E76" s="36"/>
      <c r="F76" s="118" t="s">
        <v>52</v>
      </c>
      <c r="G76" s="46" t="s">
        <v>51</v>
      </c>
      <c r="H76" s="36"/>
      <c r="I76" s="119"/>
      <c r="J76" s="120" t="s">
        <v>52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22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23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109</v>
      </c>
      <c r="D82" s="33"/>
      <c r="E82" s="33"/>
      <c r="F82" s="33"/>
      <c r="G82" s="33"/>
      <c r="H82" s="33"/>
      <c r="I82" s="98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98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98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82" t="str">
        <f>E7</f>
        <v>Fakultná nemocnica Trenčín, Prístavba výťahu k budove geriatrie</v>
      </c>
      <c r="F85" s="283"/>
      <c r="G85" s="283"/>
      <c r="H85" s="283"/>
      <c r="I85" s="98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107</v>
      </c>
      <c r="D86" s="33"/>
      <c r="E86" s="33"/>
      <c r="F86" s="33"/>
      <c r="G86" s="33"/>
      <c r="H86" s="33"/>
      <c r="I86" s="98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3" t="str">
        <f>E9</f>
        <v>02 - Navrhovaný stav</v>
      </c>
      <c r="F87" s="284"/>
      <c r="G87" s="284"/>
      <c r="H87" s="284"/>
      <c r="I87" s="98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98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Legionárska 28, Trenčín</v>
      </c>
      <c r="G89" s="33"/>
      <c r="H89" s="33"/>
      <c r="I89" s="99" t="s">
        <v>20</v>
      </c>
      <c r="J89" s="56" t="str">
        <f>IF(J12="","",J12)</f>
        <v>25. 11. 2019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98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22</v>
      </c>
      <c r="D91" s="33"/>
      <c r="E91" s="33"/>
      <c r="F91" s="26" t="str">
        <f>E15</f>
        <v>Fakultná nemocnica Trenčín</v>
      </c>
      <c r="G91" s="33"/>
      <c r="H91" s="33"/>
      <c r="I91" s="99" t="s">
        <v>28</v>
      </c>
      <c r="J91" s="31" t="str">
        <f>E21</f>
        <v>PF7 s.r.o.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99" t="s">
        <v>32</v>
      </c>
      <c r="J92" s="31" t="str">
        <f>E24</f>
        <v>Ing. Žarnovický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98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4" t="s">
        <v>110</v>
      </c>
      <c r="D94" s="110"/>
      <c r="E94" s="110"/>
      <c r="F94" s="110"/>
      <c r="G94" s="110"/>
      <c r="H94" s="110"/>
      <c r="I94" s="125"/>
      <c r="J94" s="126" t="s">
        <v>111</v>
      </c>
      <c r="K94" s="110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98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7" t="s">
        <v>112</v>
      </c>
      <c r="D96" s="33"/>
      <c r="E96" s="33"/>
      <c r="F96" s="33"/>
      <c r="G96" s="33"/>
      <c r="H96" s="33"/>
      <c r="I96" s="98"/>
      <c r="J96" s="72">
        <f>J139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113</v>
      </c>
    </row>
    <row r="97" spans="2:12" s="9" customFormat="1" ht="24.95" customHeight="1">
      <c r="B97" s="128"/>
      <c r="D97" s="129" t="s">
        <v>114</v>
      </c>
      <c r="E97" s="130"/>
      <c r="F97" s="130"/>
      <c r="G97" s="130"/>
      <c r="H97" s="130"/>
      <c r="I97" s="131"/>
      <c r="J97" s="132">
        <f>J140</f>
        <v>0</v>
      </c>
      <c r="L97" s="128"/>
    </row>
    <row r="98" spans="2:12" s="10" customFormat="1" ht="19.899999999999999" customHeight="1">
      <c r="B98" s="133"/>
      <c r="D98" s="134" t="s">
        <v>115</v>
      </c>
      <c r="E98" s="135"/>
      <c r="F98" s="135"/>
      <c r="G98" s="135"/>
      <c r="H98" s="135"/>
      <c r="I98" s="136"/>
      <c r="J98" s="137">
        <f>J141</f>
        <v>0</v>
      </c>
      <c r="L98" s="133"/>
    </row>
    <row r="99" spans="2:12" s="10" customFormat="1" ht="19.899999999999999" customHeight="1">
      <c r="B99" s="133"/>
      <c r="D99" s="134" t="s">
        <v>413</v>
      </c>
      <c r="E99" s="135"/>
      <c r="F99" s="135"/>
      <c r="G99" s="135"/>
      <c r="H99" s="135"/>
      <c r="I99" s="136"/>
      <c r="J99" s="137">
        <f>J166</f>
        <v>0</v>
      </c>
      <c r="L99" s="133"/>
    </row>
    <row r="100" spans="2:12" s="10" customFormat="1" ht="19.899999999999999" customHeight="1">
      <c r="B100" s="133"/>
      <c r="D100" s="134" t="s">
        <v>414</v>
      </c>
      <c r="E100" s="135"/>
      <c r="F100" s="135"/>
      <c r="G100" s="135"/>
      <c r="H100" s="135"/>
      <c r="I100" s="136"/>
      <c r="J100" s="137">
        <f>J187</f>
        <v>0</v>
      </c>
      <c r="L100" s="133"/>
    </row>
    <row r="101" spans="2:12" s="10" customFormat="1" ht="19.899999999999999" customHeight="1">
      <c r="B101" s="133"/>
      <c r="D101" s="134" t="s">
        <v>415</v>
      </c>
      <c r="E101" s="135"/>
      <c r="F101" s="135"/>
      <c r="G101" s="135"/>
      <c r="H101" s="135"/>
      <c r="I101" s="136"/>
      <c r="J101" s="137">
        <f>J205</f>
        <v>0</v>
      </c>
      <c r="L101" s="133"/>
    </row>
    <row r="102" spans="2:12" s="10" customFormat="1" ht="19.899999999999999" customHeight="1">
      <c r="B102" s="133"/>
      <c r="D102" s="134" t="s">
        <v>416</v>
      </c>
      <c r="E102" s="135"/>
      <c r="F102" s="135"/>
      <c r="G102" s="135"/>
      <c r="H102" s="135"/>
      <c r="I102" s="136"/>
      <c r="J102" s="137">
        <f>J245</f>
        <v>0</v>
      </c>
      <c r="L102" s="133"/>
    </row>
    <row r="103" spans="2:12" s="10" customFormat="1" ht="19.899999999999999" customHeight="1">
      <c r="B103" s="133"/>
      <c r="D103" s="134" t="s">
        <v>417</v>
      </c>
      <c r="E103" s="135"/>
      <c r="F103" s="135"/>
      <c r="G103" s="135"/>
      <c r="H103" s="135"/>
      <c r="I103" s="136"/>
      <c r="J103" s="137">
        <f>J260</f>
        <v>0</v>
      </c>
      <c r="L103" s="133"/>
    </row>
    <row r="104" spans="2:12" s="10" customFormat="1" ht="19.899999999999999" customHeight="1">
      <c r="B104" s="133"/>
      <c r="D104" s="134" t="s">
        <v>116</v>
      </c>
      <c r="E104" s="135"/>
      <c r="F104" s="135"/>
      <c r="G104" s="135"/>
      <c r="H104" s="135"/>
      <c r="I104" s="136"/>
      <c r="J104" s="137">
        <f>J379</f>
        <v>0</v>
      </c>
      <c r="L104" s="133"/>
    </row>
    <row r="105" spans="2:12" s="10" customFormat="1" ht="19.899999999999999" customHeight="1">
      <c r="B105" s="133"/>
      <c r="D105" s="134" t="s">
        <v>418</v>
      </c>
      <c r="E105" s="135"/>
      <c r="F105" s="135"/>
      <c r="G105" s="135"/>
      <c r="H105" s="135"/>
      <c r="I105" s="136"/>
      <c r="J105" s="137">
        <f>J418</f>
        <v>0</v>
      </c>
      <c r="L105" s="133"/>
    </row>
    <row r="106" spans="2:12" s="9" customFormat="1" ht="24.95" customHeight="1">
      <c r="B106" s="128"/>
      <c r="D106" s="129" t="s">
        <v>117</v>
      </c>
      <c r="E106" s="130"/>
      <c r="F106" s="130"/>
      <c r="G106" s="130"/>
      <c r="H106" s="130"/>
      <c r="I106" s="131"/>
      <c r="J106" s="132">
        <f>J420</f>
        <v>0</v>
      </c>
      <c r="L106" s="128"/>
    </row>
    <row r="107" spans="2:12" s="10" customFormat="1" ht="19.899999999999999" customHeight="1">
      <c r="B107" s="133"/>
      <c r="D107" s="134" t="s">
        <v>419</v>
      </c>
      <c r="E107" s="135"/>
      <c r="F107" s="135"/>
      <c r="G107" s="135"/>
      <c r="H107" s="135"/>
      <c r="I107" s="136"/>
      <c r="J107" s="137">
        <f>J421</f>
        <v>0</v>
      </c>
      <c r="L107" s="133"/>
    </row>
    <row r="108" spans="2:12" s="10" customFormat="1" ht="19.899999999999999" customHeight="1">
      <c r="B108" s="133"/>
      <c r="D108" s="134" t="s">
        <v>420</v>
      </c>
      <c r="E108" s="135"/>
      <c r="F108" s="135"/>
      <c r="G108" s="135"/>
      <c r="H108" s="135"/>
      <c r="I108" s="136"/>
      <c r="J108" s="137">
        <f>J443</f>
        <v>0</v>
      </c>
      <c r="L108" s="133"/>
    </row>
    <row r="109" spans="2:12" s="10" customFormat="1" ht="19.899999999999999" customHeight="1">
      <c r="B109" s="133"/>
      <c r="D109" s="134" t="s">
        <v>119</v>
      </c>
      <c r="E109" s="135"/>
      <c r="F109" s="135"/>
      <c r="G109" s="135"/>
      <c r="H109" s="135"/>
      <c r="I109" s="136"/>
      <c r="J109" s="137">
        <f>J474</f>
        <v>0</v>
      </c>
      <c r="L109" s="133"/>
    </row>
    <row r="110" spans="2:12" s="10" customFormat="1" ht="19.899999999999999" customHeight="1">
      <c r="B110" s="133"/>
      <c r="D110" s="134" t="s">
        <v>120</v>
      </c>
      <c r="E110" s="135"/>
      <c r="F110" s="135"/>
      <c r="G110" s="135"/>
      <c r="H110" s="135"/>
      <c r="I110" s="136"/>
      <c r="J110" s="137">
        <f>J502</f>
        <v>0</v>
      </c>
      <c r="L110" s="133"/>
    </row>
    <row r="111" spans="2:12" s="10" customFormat="1" ht="19.899999999999999" customHeight="1">
      <c r="B111" s="133"/>
      <c r="D111" s="134" t="s">
        <v>121</v>
      </c>
      <c r="E111" s="135"/>
      <c r="F111" s="135"/>
      <c r="G111" s="135"/>
      <c r="H111" s="135"/>
      <c r="I111" s="136"/>
      <c r="J111" s="137">
        <f>J506</f>
        <v>0</v>
      </c>
      <c r="L111" s="133"/>
    </row>
    <row r="112" spans="2:12" s="10" customFormat="1" ht="19.899999999999999" customHeight="1">
      <c r="B112" s="133"/>
      <c r="D112" s="134" t="s">
        <v>123</v>
      </c>
      <c r="E112" s="135"/>
      <c r="F112" s="135"/>
      <c r="G112" s="135"/>
      <c r="H112" s="135"/>
      <c r="I112" s="136"/>
      <c r="J112" s="137">
        <f>J529</f>
        <v>0</v>
      </c>
      <c r="L112" s="133"/>
    </row>
    <row r="113" spans="1:31" s="10" customFormat="1" ht="19.899999999999999" customHeight="1">
      <c r="B113" s="133"/>
      <c r="D113" s="134" t="s">
        <v>421</v>
      </c>
      <c r="E113" s="135"/>
      <c r="F113" s="135"/>
      <c r="G113" s="135"/>
      <c r="H113" s="135"/>
      <c r="I113" s="136"/>
      <c r="J113" s="137">
        <f>J533</f>
        <v>0</v>
      </c>
      <c r="L113" s="133"/>
    </row>
    <row r="114" spans="1:31" s="10" customFormat="1" ht="19.899999999999999" customHeight="1">
      <c r="B114" s="133"/>
      <c r="D114" s="134" t="s">
        <v>124</v>
      </c>
      <c r="E114" s="135"/>
      <c r="F114" s="135"/>
      <c r="G114" s="135"/>
      <c r="H114" s="135"/>
      <c r="I114" s="136"/>
      <c r="J114" s="137">
        <f>J541</f>
        <v>0</v>
      </c>
      <c r="L114" s="133"/>
    </row>
    <row r="115" spans="1:31" s="10" customFormat="1" ht="19.899999999999999" customHeight="1">
      <c r="B115" s="133"/>
      <c r="D115" s="134" t="s">
        <v>422</v>
      </c>
      <c r="E115" s="135"/>
      <c r="F115" s="135"/>
      <c r="G115" s="135"/>
      <c r="H115" s="135"/>
      <c r="I115" s="136"/>
      <c r="J115" s="137">
        <f>J570</f>
        <v>0</v>
      </c>
      <c r="L115" s="133"/>
    </row>
    <row r="116" spans="1:31" s="10" customFormat="1" ht="19.899999999999999" customHeight="1">
      <c r="B116" s="133"/>
      <c r="D116" s="134" t="s">
        <v>423</v>
      </c>
      <c r="E116" s="135"/>
      <c r="F116" s="135"/>
      <c r="G116" s="135"/>
      <c r="H116" s="135"/>
      <c r="I116" s="136"/>
      <c r="J116" s="137">
        <f>J578</f>
        <v>0</v>
      </c>
      <c r="L116" s="133"/>
    </row>
    <row r="117" spans="1:31" s="10" customFormat="1" ht="19.899999999999999" customHeight="1">
      <c r="B117" s="133"/>
      <c r="D117" s="134" t="s">
        <v>424</v>
      </c>
      <c r="E117" s="135"/>
      <c r="F117" s="135"/>
      <c r="G117" s="135"/>
      <c r="H117" s="135"/>
      <c r="I117" s="136"/>
      <c r="J117" s="137">
        <f>J594</f>
        <v>0</v>
      </c>
      <c r="L117" s="133"/>
    </row>
    <row r="118" spans="1:31" s="9" customFormat="1" ht="24.95" customHeight="1">
      <c r="B118" s="128"/>
      <c r="D118" s="129" t="s">
        <v>125</v>
      </c>
      <c r="E118" s="130"/>
      <c r="F118" s="130"/>
      <c r="G118" s="130"/>
      <c r="H118" s="130"/>
      <c r="I118" s="131"/>
      <c r="J118" s="132">
        <f>J638</f>
        <v>0</v>
      </c>
      <c r="L118" s="128"/>
    </row>
    <row r="119" spans="1:31" s="9" customFormat="1" ht="21.75" customHeight="1">
      <c r="B119" s="128"/>
      <c r="D119" s="138" t="s">
        <v>126</v>
      </c>
      <c r="I119" s="139"/>
      <c r="J119" s="140">
        <f>J643</f>
        <v>0</v>
      </c>
      <c r="L119" s="128"/>
    </row>
    <row r="120" spans="1:31" s="2" customFormat="1" ht="21.75" customHeight="1">
      <c r="A120" s="33"/>
      <c r="B120" s="34"/>
      <c r="C120" s="33"/>
      <c r="D120" s="33"/>
      <c r="E120" s="33"/>
      <c r="F120" s="33"/>
      <c r="G120" s="33"/>
      <c r="H120" s="33"/>
      <c r="I120" s="98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6.95" customHeight="1">
      <c r="A121" s="33"/>
      <c r="B121" s="48"/>
      <c r="C121" s="49"/>
      <c r="D121" s="49"/>
      <c r="E121" s="49"/>
      <c r="F121" s="49"/>
      <c r="G121" s="49"/>
      <c r="H121" s="49"/>
      <c r="I121" s="122"/>
      <c r="J121" s="49"/>
      <c r="K121" s="49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5" spans="1:31" s="2" customFormat="1" ht="6.95" customHeight="1">
      <c r="A125" s="33"/>
      <c r="B125" s="50"/>
      <c r="C125" s="51"/>
      <c r="D125" s="51"/>
      <c r="E125" s="51"/>
      <c r="F125" s="51"/>
      <c r="G125" s="51"/>
      <c r="H125" s="51"/>
      <c r="I125" s="123"/>
      <c r="J125" s="51"/>
      <c r="K125" s="51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24.95" customHeight="1">
      <c r="A126" s="33"/>
      <c r="B126" s="34"/>
      <c r="C126" s="22" t="s">
        <v>127</v>
      </c>
      <c r="D126" s="33"/>
      <c r="E126" s="33"/>
      <c r="F126" s="33"/>
      <c r="G126" s="33"/>
      <c r="H126" s="33"/>
      <c r="I126" s="98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6.95" customHeight="1">
      <c r="A127" s="33"/>
      <c r="B127" s="34"/>
      <c r="C127" s="33"/>
      <c r="D127" s="33"/>
      <c r="E127" s="33"/>
      <c r="F127" s="33"/>
      <c r="G127" s="33"/>
      <c r="H127" s="33"/>
      <c r="I127" s="98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2" customHeight="1">
      <c r="A128" s="33"/>
      <c r="B128" s="34"/>
      <c r="C128" s="28" t="s">
        <v>14</v>
      </c>
      <c r="D128" s="33"/>
      <c r="E128" s="33"/>
      <c r="F128" s="33"/>
      <c r="G128" s="33"/>
      <c r="H128" s="33"/>
      <c r="I128" s="98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6.5" customHeight="1">
      <c r="A129" s="33"/>
      <c r="B129" s="34"/>
      <c r="C129" s="33"/>
      <c r="D129" s="33"/>
      <c r="E129" s="282" t="str">
        <f>E7</f>
        <v>Fakultná nemocnica Trenčín, Prístavba výťahu k budove geriatrie</v>
      </c>
      <c r="F129" s="283"/>
      <c r="G129" s="283"/>
      <c r="H129" s="283"/>
      <c r="I129" s="98"/>
      <c r="J129" s="33"/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2" customHeight="1">
      <c r="A130" s="33"/>
      <c r="B130" s="34"/>
      <c r="C130" s="28" t="s">
        <v>107</v>
      </c>
      <c r="D130" s="33"/>
      <c r="E130" s="33"/>
      <c r="F130" s="33"/>
      <c r="G130" s="33"/>
      <c r="H130" s="33"/>
      <c r="I130" s="98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6.5" customHeight="1">
      <c r="A131" s="33"/>
      <c r="B131" s="34"/>
      <c r="C131" s="33"/>
      <c r="D131" s="33"/>
      <c r="E131" s="243" t="str">
        <f>E9</f>
        <v>02 - Navrhovaný stav</v>
      </c>
      <c r="F131" s="284"/>
      <c r="G131" s="284"/>
      <c r="H131" s="284"/>
      <c r="I131" s="98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6.95" customHeight="1">
      <c r="A132" s="33"/>
      <c r="B132" s="34"/>
      <c r="C132" s="33"/>
      <c r="D132" s="33"/>
      <c r="E132" s="33"/>
      <c r="F132" s="33"/>
      <c r="G132" s="33"/>
      <c r="H132" s="33"/>
      <c r="I132" s="98"/>
      <c r="J132" s="33"/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2" customHeight="1">
      <c r="A133" s="33"/>
      <c r="B133" s="34"/>
      <c r="C133" s="28" t="s">
        <v>18</v>
      </c>
      <c r="D133" s="33"/>
      <c r="E133" s="33"/>
      <c r="F133" s="26" t="str">
        <f>F12</f>
        <v>Legionárska 28, Trenčín</v>
      </c>
      <c r="G133" s="33"/>
      <c r="H133" s="33"/>
      <c r="I133" s="99" t="s">
        <v>20</v>
      </c>
      <c r="J133" s="56" t="str">
        <f>IF(J12="","",J12)</f>
        <v>25. 11. 2019</v>
      </c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6.95" customHeight="1">
      <c r="A134" s="33"/>
      <c r="B134" s="34"/>
      <c r="C134" s="33"/>
      <c r="D134" s="33"/>
      <c r="E134" s="33"/>
      <c r="F134" s="33"/>
      <c r="G134" s="33"/>
      <c r="H134" s="33"/>
      <c r="I134" s="98"/>
      <c r="J134" s="33"/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15.2" customHeight="1">
      <c r="A135" s="33"/>
      <c r="B135" s="34"/>
      <c r="C135" s="28" t="s">
        <v>22</v>
      </c>
      <c r="D135" s="33"/>
      <c r="E135" s="33"/>
      <c r="F135" s="26" t="str">
        <f>E15</f>
        <v>Fakultná nemocnica Trenčín</v>
      </c>
      <c r="G135" s="33"/>
      <c r="H135" s="33"/>
      <c r="I135" s="99" t="s">
        <v>28</v>
      </c>
      <c r="J135" s="31" t="str">
        <f>E21</f>
        <v>PF7 s.r.o.</v>
      </c>
      <c r="K135" s="33"/>
      <c r="L135" s="4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2" customFormat="1" ht="15.2" customHeight="1">
      <c r="A136" s="33"/>
      <c r="B136" s="34"/>
      <c r="C136" s="28" t="s">
        <v>26</v>
      </c>
      <c r="D136" s="33"/>
      <c r="E136" s="33"/>
      <c r="F136" s="26" t="str">
        <f>IF(E18="","",E18)</f>
        <v>Vyplň údaj</v>
      </c>
      <c r="G136" s="33"/>
      <c r="H136" s="33"/>
      <c r="I136" s="99" t="s">
        <v>32</v>
      </c>
      <c r="J136" s="31" t="str">
        <f>E24</f>
        <v>Ing. Žarnovický</v>
      </c>
      <c r="K136" s="33"/>
      <c r="L136" s="4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5" s="2" customFormat="1" ht="10.35" customHeight="1">
      <c r="A137" s="33"/>
      <c r="B137" s="34"/>
      <c r="C137" s="33"/>
      <c r="D137" s="33"/>
      <c r="E137" s="33"/>
      <c r="F137" s="33"/>
      <c r="G137" s="33"/>
      <c r="H137" s="33"/>
      <c r="I137" s="98"/>
      <c r="J137" s="33"/>
      <c r="K137" s="33"/>
      <c r="L137" s="4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65" s="11" customFormat="1" ht="29.25" customHeight="1">
      <c r="A138" s="141"/>
      <c r="B138" s="142"/>
      <c r="C138" s="143" t="s">
        <v>128</v>
      </c>
      <c r="D138" s="144" t="s">
        <v>61</v>
      </c>
      <c r="E138" s="144" t="s">
        <v>57</v>
      </c>
      <c r="F138" s="144" t="s">
        <v>58</v>
      </c>
      <c r="G138" s="144" t="s">
        <v>129</v>
      </c>
      <c r="H138" s="144" t="s">
        <v>130</v>
      </c>
      <c r="I138" s="145" t="s">
        <v>131</v>
      </c>
      <c r="J138" s="146" t="s">
        <v>111</v>
      </c>
      <c r="K138" s="147" t="s">
        <v>132</v>
      </c>
      <c r="L138" s="148"/>
      <c r="M138" s="63" t="s">
        <v>1</v>
      </c>
      <c r="N138" s="64" t="s">
        <v>40</v>
      </c>
      <c r="O138" s="64" t="s">
        <v>133</v>
      </c>
      <c r="P138" s="64" t="s">
        <v>134</v>
      </c>
      <c r="Q138" s="64" t="s">
        <v>135</v>
      </c>
      <c r="R138" s="64" t="s">
        <v>136</v>
      </c>
      <c r="S138" s="64" t="s">
        <v>137</v>
      </c>
      <c r="T138" s="65" t="s">
        <v>138</v>
      </c>
      <c r="U138" s="141"/>
      <c r="V138" s="141"/>
      <c r="W138" s="141"/>
      <c r="X138" s="141"/>
      <c r="Y138" s="141"/>
      <c r="Z138" s="141"/>
      <c r="AA138" s="141"/>
      <c r="AB138" s="141"/>
      <c r="AC138" s="141"/>
      <c r="AD138" s="141"/>
      <c r="AE138" s="141"/>
    </row>
    <row r="139" spans="1:65" s="2" customFormat="1" ht="22.9" customHeight="1">
      <c r="A139" s="33"/>
      <c r="B139" s="34"/>
      <c r="C139" s="70" t="s">
        <v>112</v>
      </c>
      <c r="D139" s="33"/>
      <c r="E139" s="33"/>
      <c r="F139" s="33"/>
      <c r="G139" s="33"/>
      <c r="H139" s="33"/>
      <c r="I139" s="98"/>
      <c r="J139" s="149">
        <f>BK139</f>
        <v>0</v>
      </c>
      <c r="K139" s="33"/>
      <c r="L139" s="34"/>
      <c r="M139" s="66"/>
      <c r="N139" s="57"/>
      <c r="O139" s="67"/>
      <c r="P139" s="150">
        <f>P140+P420+P638+P643</f>
        <v>0</v>
      </c>
      <c r="Q139" s="67"/>
      <c r="R139" s="150">
        <f>R140+R420+R638+R643</f>
        <v>257.56640166999995</v>
      </c>
      <c r="S139" s="67"/>
      <c r="T139" s="151">
        <f>T140+T420+T638+T643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T139" s="18" t="s">
        <v>75</v>
      </c>
      <c r="AU139" s="18" t="s">
        <v>113</v>
      </c>
      <c r="BK139" s="152">
        <f>BK140+BK420+BK638+BK643</f>
        <v>0</v>
      </c>
    </row>
    <row r="140" spans="1:65" s="12" customFormat="1" ht="25.9" customHeight="1">
      <c r="B140" s="153"/>
      <c r="D140" s="154" t="s">
        <v>75</v>
      </c>
      <c r="E140" s="155" t="s">
        <v>139</v>
      </c>
      <c r="F140" s="155" t="s">
        <v>140</v>
      </c>
      <c r="I140" s="156"/>
      <c r="J140" s="140">
        <f>BK140</f>
        <v>0</v>
      </c>
      <c r="L140" s="153"/>
      <c r="M140" s="157"/>
      <c r="N140" s="158"/>
      <c r="O140" s="158"/>
      <c r="P140" s="159">
        <f>P141+P166+P187+P205+P245+P260+P379+P418</f>
        <v>0</v>
      </c>
      <c r="Q140" s="158"/>
      <c r="R140" s="159">
        <f>R141+R166+R187+R205+R245+R260+R379+R418</f>
        <v>254.27176260999997</v>
      </c>
      <c r="S140" s="158"/>
      <c r="T140" s="160">
        <f>T141+T166+T187+T205+T245+T260+T379+T418</f>
        <v>0</v>
      </c>
      <c r="AR140" s="154" t="s">
        <v>84</v>
      </c>
      <c r="AT140" s="161" t="s">
        <v>75</v>
      </c>
      <c r="AU140" s="161" t="s">
        <v>76</v>
      </c>
      <c r="AY140" s="154" t="s">
        <v>141</v>
      </c>
      <c r="BK140" s="162">
        <f>BK141+BK166+BK187+BK205+BK245+BK260+BK379+BK418</f>
        <v>0</v>
      </c>
    </row>
    <row r="141" spans="1:65" s="12" customFormat="1" ht="22.9" customHeight="1">
      <c r="B141" s="153"/>
      <c r="D141" s="154" t="s">
        <v>75</v>
      </c>
      <c r="E141" s="163" t="s">
        <v>84</v>
      </c>
      <c r="F141" s="163" t="s">
        <v>142</v>
      </c>
      <c r="I141" s="156"/>
      <c r="J141" s="164">
        <f>BK141</f>
        <v>0</v>
      </c>
      <c r="L141" s="153"/>
      <c r="M141" s="157"/>
      <c r="N141" s="158"/>
      <c r="O141" s="158"/>
      <c r="P141" s="159">
        <f>SUM(P142:P165)</f>
        <v>0</v>
      </c>
      <c r="Q141" s="158"/>
      <c r="R141" s="159">
        <f>SUM(R142:R165)</f>
        <v>0</v>
      </c>
      <c r="S141" s="158"/>
      <c r="T141" s="160">
        <f>SUM(T142:T165)</f>
        <v>0</v>
      </c>
      <c r="AR141" s="154" t="s">
        <v>84</v>
      </c>
      <c r="AT141" s="161" t="s">
        <v>75</v>
      </c>
      <c r="AU141" s="161" t="s">
        <v>84</v>
      </c>
      <c r="AY141" s="154" t="s">
        <v>141</v>
      </c>
      <c r="BK141" s="162">
        <f>SUM(BK142:BK165)</f>
        <v>0</v>
      </c>
    </row>
    <row r="142" spans="1:65" s="2" customFormat="1" ht="16.5" customHeight="1">
      <c r="A142" s="33"/>
      <c r="B142" s="165"/>
      <c r="C142" s="166" t="s">
        <v>84</v>
      </c>
      <c r="D142" s="166" t="s">
        <v>143</v>
      </c>
      <c r="E142" s="167" t="s">
        <v>425</v>
      </c>
      <c r="F142" s="168" t="s">
        <v>426</v>
      </c>
      <c r="G142" s="169" t="s">
        <v>162</v>
      </c>
      <c r="H142" s="170">
        <v>55.225000000000001</v>
      </c>
      <c r="I142" s="170"/>
      <c r="J142" s="171">
        <f>ROUND(I142*H142,3)</f>
        <v>0</v>
      </c>
      <c r="K142" s="172"/>
      <c r="L142" s="34"/>
      <c r="M142" s="173" t="s">
        <v>1</v>
      </c>
      <c r="N142" s="174" t="s">
        <v>42</v>
      </c>
      <c r="O142" s="59"/>
      <c r="P142" s="175">
        <f>O142*H142</f>
        <v>0</v>
      </c>
      <c r="Q142" s="175">
        <v>0</v>
      </c>
      <c r="R142" s="175">
        <f>Q142*H142</f>
        <v>0</v>
      </c>
      <c r="S142" s="175">
        <v>0</v>
      </c>
      <c r="T142" s="176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77" t="s">
        <v>146</v>
      </c>
      <c r="AT142" s="177" t="s">
        <v>143</v>
      </c>
      <c r="AU142" s="177" t="s">
        <v>105</v>
      </c>
      <c r="AY142" s="18" t="s">
        <v>141</v>
      </c>
      <c r="BE142" s="178">
        <f>IF(N142="základná",J142,0)</f>
        <v>0</v>
      </c>
      <c r="BF142" s="178">
        <f>IF(N142="znížená",J142,0)</f>
        <v>0</v>
      </c>
      <c r="BG142" s="178">
        <f>IF(N142="zákl. prenesená",J142,0)</f>
        <v>0</v>
      </c>
      <c r="BH142" s="178">
        <f>IF(N142="zníž. prenesená",J142,0)</f>
        <v>0</v>
      </c>
      <c r="BI142" s="178">
        <f>IF(N142="nulová",J142,0)</f>
        <v>0</v>
      </c>
      <c r="BJ142" s="18" t="s">
        <v>105</v>
      </c>
      <c r="BK142" s="179">
        <f>ROUND(I142*H142,3)</f>
        <v>0</v>
      </c>
      <c r="BL142" s="18" t="s">
        <v>146</v>
      </c>
      <c r="BM142" s="177" t="s">
        <v>427</v>
      </c>
    </row>
    <row r="143" spans="1:65" s="13" customFormat="1" ht="11.25">
      <c r="B143" s="180"/>
      <c r="D143" s="181" t="s">
        <v>148</v>
      </c>
      <c r="E143" s="182" t="s">
        <v>1</v>
      </c>
      <c r="F143" s="183" t="s">
        <v>428</v>
      </c>
      <c r="H143" s="184">
        <v>17.600000000000001</v>
      </c>
      <c r="I143" s="185"/>
      <c r="L143" s="180"/>
      <c r="M143" s="186"/>
      <c r="N143" s="187"/>
      <c r="O143" s="187"/>
      <c r="P143" s="187"/>
      <c r="Q143" s="187"/>
      <c r="R143" s="187"/>
      <c r="S143" s="187"/>
      <c r="T143" s="188"/>
      <c r="AT143" s="182" t="s">
        <v>148</v>
      </c>
      <c r="AU143" s="182" t="s">
        <v>105</v>
      </c>
      <c r="AV143" s="13" t="s">
        <v>105</v>
      </c>
      <c r="AW143" s="13" t="s">
        <v>30</v>
      </c>
      <c r="AX143" s="13" t="s">
        <v>76</v>
      </c>
      <c r="AY143" s="182" t="s">
        <v>141</v>
      </c>
    </row>
    <row r="144" spans="1:65" s="13" customFormat="1" ht="11.25">
      <c r="B144" s="180"/>
      <c r="D144" s="181" t="s">
        <v>148</v>
      </c>
      <c r="E144" s="182" t="s">
        <v>1</v>
      </c>
      <c r="F144" s="183" t="s">
        <v>429</v>
      </c>
      <c r="H144" s="184">
        <v>22.375</v>
      </c>
      <c r="I144" s="185"/>
      <c r="L144" s="180"/>
      <c r="M144" s="186"/>
      <c r="N144" s="187"/>
      <c r="O144" s="187"/>
      <c r="P144" s="187"/>
      <c r="Q144" s="187"/>
      <c r="R144" s="187"/>
      <c r="S144" s="187"/>
      <c r="T144" s="188"/>
      <c r="AT144" s="182" t="s">
        <v>148</v>
      </c>
      <c r="AU144" s="182" t="s">
        <v>105</v>
      </c>
      <c r="AV144" s="13" t="s">
        <v>105</v>
      </c>
      <c r="AW144" s="13" t="s">
        <v>30</v>
      </c>
      <c r="AX144" s="13" t="s">
        <v>76</v>
      </c>
      <c r="AY144" s="182" t="s">
        <v>141</v>
      </c>
    </row>
    <row r="145" spans="1:65" s="13" customFormat="1" ht="11.25">
      <c r="B145" s="180"/>
      <c r="D145" s="181" t="s">
        <v>148</v>
      </c>
      <c r="E145" s="182" t="s">
        <v>1</v>
      </c>
      <c r="F145" s="183" t="s">
        <v>430</v>
      </c>
      <c r="H145" s="184">
        <v>15.25</v>
      </c>
      <c r="I145" s="185"/>
      <c r="L145" s="180"/>
      <c r="M145" s="186"/>
      <c r="N145" s="187"/>
      <c r="O145" s="187"/>
      <c r="P145" s="187"/>
      <c r="Q145" s="187"/>
      <c r="R145" s="187"/>
      <c r="S145" s="187"/>
      <c r="T145" s="188"/>
      <c r="AT145" s="182" t="s">
        <v>148</v>
      </c>
      <c r="AU145" s="182" t="s">
        <v>105</v>
      </c>
      <c r="AV145" s="13" t="s">
        <v>105</v>
      </c>
      <c r="AW145" s="13" t="s">
        <v>30</v>
      </c>
      <c r="AX145" s="13" t="s">
        <v>76</v>
      </c>
      <c r="AY145" s="182" t="s">
        <v>141</v>
      </c>
    </row>
    <row r="146" spans="1:65" s="14" customFormat="1" ht="11.25">
      <c r="B146" s="189"/>
      <c r="D146" s="181" t="s">
        <v>148</v>
      </c>
      <c r="E146" s="190" t="s">
        <v>1</v>
      </c>
      <c r="F146" s="191" t="s">
        <v>174</v>
      </c>
      <c r="H146" s="192">
        <v>55.225000000000001</v>
      </c>
      <c r="I146" s="193"/>
      <c r="L146" s="189"/>
      <c r="M146" s="194"/>
      <c r="N146" s="195"/>
      <c r="O146" s="195"/>
      <c r="P146" s="195"/>
      <c r="Q146" s="195"/>
      <c r="R146" s="195"/>
      <c r="S146" s="195"/>
      <c r="T146" s="196"/>
      <c r="AT146" s="190" t="s">
        <v>148</v>
      </c>
      <c r="AU146" s="190" t="s">
        <v>105</v>
      </c>
      <c r="AV146" s="14" t="s">
        <v>146</v>
      </c>
      <c r="AW146" s="14" t="s">
        <v>30</v>
      </c>
      <c r="AX146" s="14" t="s">
        <v>84</v>
      </c>
      <c r="AY146" s="190" t="s">
        <v>141</v>
      </c>
    </row>
    <row r="147" spans="1:65" s="2" customFormat="1" ht="21.75" customHeight="1">
      <c r="A147" s="33"/>
      <c r="B147" s="165"/>
      <c r="C147" s="166" t="s">
        <v>105</v>
      </c>
      <c r="D147" s="166" t="s">
        <v>143</v>
      </c>
      <c r="E147" s="167" t="s">
        <v>431</v>
      </c>
      <c r="F147" s="168" t="s">
        <v>432</v>
      </c>
      <c r="G147" s="169" t="s">
        <v>162</v>
      </c>
      <c r="H147" s="170">
        <v>16.568000000000001</v>
      </c>
      <c r="I147" s="170"/>
      <c r="J147" s="171">
        <f>ROUND(I147*H147,3)</f>
        <v>0</v>
      </c>
      <c r="K147" s="172"/>
      <c r="L147" s="34"/>
      <c r="M147" s="173" t="s">
        <v>1</v>
      </c>
      <c r="N147" s="174" t="s">
        <v>42</v>
      </c>
      <c r="O147" s="59"/>
      <c r="P147" s="175">
        <f>O147*H147</f>
        <v>0</v>
      </c>
      <c r="Q147" s="175">
        <v>0</v>
      </c>
      <c r="R147" s="175">
        <f>Q147*H147</f>
        <v>0</v>
      </c>
      <c r="S147" s="175">
        <v>0</v>
      </c>
      <c r="T147" s="176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77" t="s">
        <v>146</v>
      </c>
      <c r="AT147" s="177" t="s">
        <v>143</v>
      </c>
      <c r="AU147" s="177" t="s">
        <v>105</v>
      </c>
      <c r="AY147" s="18" t="s">
        <v>141</v>
      </c>
      <c r="BE147" s="178">
        <f>IF(N147="základná",J147,0)</f>
        <v>0</v>
      </c>
      <c r="BF147" s="178">
        <f>IF(N147="znížená",J147,0)</f>
        <v>0</v>
      </c>
      <c r="BG147" s="178">
        <f>IF(N147="zákl. prenesená",J147,0)</f>
        <v>0</v>
      </c>
      <c r="BH147" s="178">
        <f>IF(N147="zníž. prenesená",J147,0)</f>
        <v>0</v>
      </c>
      <c r="BI147" s="178">
        <f>IF(N147="nulová",J147,0)</f>
        <v>0</v>
      </c>
      <c r="BJ147" s="18" t="s">
        <v>105</v>
      </c>
      <c r="BK147" s="179">
        <f>ROUND(I147*H147,3)</f>
        <v>0</v>
      </c>
      <c r="BL147" s="18" t="s">
        <v>146</v>
      </c>
      <c r="BM147" s="177" t="s">
        <v>433</v>
      </c>
    </row>
    <row r="148" spans="1:65" s="13" customFormat="1" ht="11.25">
      <c r="B148" s="180"/>
      <c r="D148" s="181" t="s">
        <v>148</v>
      </c>
      <c r="F148" s="183" t="s">
        <v>434</v>
      </c>
      <c r="H148" s="184">
        <v>16.568000000000001</v>
      </c>
      <c r="I148" s="185"/>
      <c r="L148" s="180"/>
      <c r="M148" s="186"/>
      <c r="N148" s="187"/>
      <c r="O148" s="187"/>
      <c r="P148" s="187"/>
      <c r="Q148" s="187"/>
      <c r="R148" s="187"/>
      <c r="S148" s="187"/>
      <c r="T148" s="188"/>
      <c r="AT148" s="182" t="s">
        <v>148</v>
      </c>
      <c r="AU148" s="182" t="s">
        <v>105</v>
      </c>
      <c r="AV148" s="13" t="s">
        <v>105</v>
      </c>
      <c r="AW148" s="13" t="s">
        <v>3</v>
      </c>
      <c r="AX148" s="13" t="s">
        <v>84</v>
      </c>
      <c r="AY148" s="182" t="s">
        <v>141</v>
      </c>
    </row>
    <row r="149" spans="1:65" s="2" customFormat="1" ht="16.5" customHeight="1">
      <c r="A149" s="33"/>
      <c r="B149" s="165"/>
      <c r="C149" s="166" t="s">
        <v>156</v>
      </c>
      <c r="D149" s="166" t="s">
        <v>143</v>
      </c>
      <c r="E149" s="167" t="s">
        <v>435</v>
      </c>
      <c r="F149" s="168" t="s">
        <v>436</v>
      </c>
      <c r="G149" s="169" t="s">
        <v>162</v>
      </c>
      <c r="H149" s="170">
        <v>10</v>
      </c>
      <c r="I149" s="170"/>
      <c r="J149" s="171">
        <f>ROUND(I149*H149,3)</f>
        <v>0</v>
      </c>
      <c r="K149" s="172"/>
      <c r="L149" s="34"/>
      <c r="M149" s="173" t="s">
        <v>1</v>
      </c>
      <c r="N149" s="174" t="s">
        <v>42</v>
      </c>
      <c r="O149" s="59"/>
      <c r="P149" s="175">
        <f>O149*H149</f>
        <v>0</v>
      </c>
      <c r="Q149" s="175">
        <v>0</v>
      </c>
      <c r="R149" s="175">
        <f>Q149*H149</f>
        <v>0</v>
      </c>
      <c r="S149" s="175">
        <v>0</v>
      </c>
      <c r="T149" s="176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77" t="s">
        <v>146</v>
      </c>
      <c r="AT149" s="177" t="s">
        <v>143</v>
      </c>
      <c r="AU149" s="177" t="s">
        <v>105</v>
      </c>
      <c r="AY149" s="18" t="s">
        <v>141</v>
      </c>
      <c r="BE149" s="178">
        <f>IF(N149="základná",J149,0)</f>
        <v>0</v>
      </c>
      <c r="BF149" s="178">
        <f>IF(N149="znížená",J149,0)</f>
        <v>0</v>
      </c>
      <c r="BG149" s="178">
        <f>IF(N149="zákl. prenesená",J149,0)</f>
        <v>0</v>
      </c>
      <c r="BH149" s="178">
        <f>IF(N149="zníž. prenesená",J149,0)</f>
        <v>0</v>
      </c>
      <c r="BI149" s="178">
        <f>IF(N149="nulová",J149,0)</f>
        <v>0</v>
      </c>
      <c r="BJ149" s="18" t="s">
        <v>105</v>
      </c>
      <c r="BK149" s="179">
        <f>ROUND(I149*H149,3)</f>
        <v>0</v>
      </c>
      <c r="BL149" s="18" t="s">
        <v>146</v>
      </c>
      <c r="BM149" s="177" t="s">
        <v>437</v>
      </c>
    </row>
    <row r="150" spans="1:65" s="13" customFormat="1" ht="11.25">
      <c r="B150" s="180"/>
      <c r="D150" s="181" t="s">
        <v>148</v>
      </c>
      <c r="E150" s="182" t="s">
        <v>1</v>
      </c>
      <c r="F150" s="183" t="s">
        <v>438</v>
      </c>
      <c r="H150" s="184">
        <v>10</v>
      </c>
      <c r="I150" s="185"/>
      <c r="L150" s="180"/>
      <c r="M150" s="186"/>
      <c r="N150" s="187"/>
      <c r="O150" s="187"/>
      <c r="P150" s="187"/>
      <c r="Q150" s="187"/>
      <c r="R150" s="187"/>
      <c r="S150" s="187"/>
      <c r="T150" s="188"/>
      <c r="AT150" s="182" t="s">
        <v>148</v>
      </c>
      <c r="AU150" s="182" t="s">
        <v>105</v>
      </c>
      <c r="AV150" s="13" t="s">
        <v>105</v>
      </c>
      <c r="AW150" s="13" t="s">
        <v>30</v>
      </c>
      <c r="AX150" s="13" t="s">
        <v>84</v>
      </c>
      <c r="AY150" s="182" t="s">
        <v>141</v>
      </c>
    </row>
    <row r="151" spans="1:65" s="2" customFormat="1" ht="21.75" customHeight="1">
      <c r="A151" s="33"/>
      <c r="B151" s="165"/>
      <c r="C151" s="166" t="s">
        <v>146</v>
      </c>
      <c r="D151" s="166" t="s">
        <v>143</v>
      </c>
      <c r="E151" s="167" t="s">
        <v>439</v>
      </c>
      <c r="F151" s="168" t="s">
        <v>440</v>
      </c>
      <c r="G151" s="169" t="s">
        <v>162</v>
      </c>
      <c r="H151" s="170">
        <v>3</v>
      </c>
      <c r="I151" s="170"/>
      <c r="J151" s="171">
        <f>ROUND(I151*H151,3)</f>
        <v>0</v>
      </c>
      <c r="K151" s="172"/>
      <c r="L151" s="34"/>
      <c r="M151" s="173" t="s">
        <v>1</v>
      </c>
      <c r="N151" s="174" t="s">
        <v>42</v>
      </c>
      <c r="O151" s="59"/>
      <c r="P151" s="175">
        <f>O151*H151</f>
        <v>0</v>
      </c>
      <c r="Q151" s="175">
        <v>0</v>
      </c>
      <c r="R151" s="175">
        <f>Q151*H151</f>
        <v>0</v>
      </c>
      <c r="S151" s="175">
        <v>0</v>
      </c>
      <c r="T151" s="176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77" t="s">
        <v>146</v>
      </c>
      <c r="AT151" s="177" t="s">
        <v>143</v>
      </c>
      <c r="AU151" s="177" t="s">
        <v>105</v>
      </c>
      <c r="AY151" s="18" t="s">
        <v>141</v>
      </c>
      <c r="BE151" s="178">
        <f>IF(N151="základná",J151,0)</f>
        <v>0</v>
      </c>
      <c r="BF151" s="178">
        <f>IF(N151="znížená",J151,0)</f>
        <v>0</v>
      </c>
      <c r="BG151" s="178">
        <f>IF(N151="zákl. prenesená",J151,0)</f>
        <v>0</v>
      </c>
      <c r="BH151" s="178">
        <f>IF(N151="zníž. prenesená",J151,0)</f>
        <v>0</v>
      </c>
      <c r="BI151" s="178">
        <f>IF(N151="nulová",J151,0)</f>
        <v>0</v>
      </c>
      <c r="BJ151" s="18" t="s">
        <v>105</v>
      </c>
      <c r="BK151" s="179">
        <f>ROUND(I151*H151,3)</f>
        <v>0</v>
      </c>
      <c r="BL151" s="18" t="s">
        <v>146</v>
      </c>
      <c r="BM151" s="177" t="s">
        <v>441</v>
      </c>
    </row>
    <row r="152" spans="1:65" s="13" customFormat="1" ht="11.25">
      <c r="B152" s="180"/>
      <c r="D152" s="181" t="s">
        <v>148</v>
      </c>
      <c r="F152" s="183" t="s">
        <v>442</v>
      </c>
      <c r="H152" s="184">
        <v>3</v>
      </c>
      <c r="I152" s="185"/>
      <c r="L152" s="180"/>
      <c r="M152" s="186"/>
      <c r="N152" s="187"/>
      <c r="O152" s="187"/>
      <c r="P152" s="187"/>
      <c r="Q152" s="187"/>
      <c r="R152" s="187"/>
      <c r="S152" s="187"/>
      <c r="T152" s="188"/>
      <c r="AT152" s="182" t="s">
        <v>148</v>
      </c>
      <c r="AU152" s="182" t="s">
        <v>105</v>
      </c>
      <c r="AV152" s="13" t="s">
        <v>105</v>
      </c>
      <c r="AW152" s="13" t="s">
        <v>3</v>
      </c>
      <c r="AX152" s="13" t="s">
        <v>84</v>
      </c>
      <c r="AY152" s="182" t="s">
        <v>141</v>
      </c>
    </row>
    <row r="153" spans="1:65" s="2" customFormat="1" ht="21.75" customHeight="1">
      <c r="A153" s="33"/>
      <c r="B153" s="165"/>
      <c r="C153" s="166" t="s">
        <v>165</v>
      </c>
      <c r="D153" s="166" t="s">
        <v>143</v>
      </c>
      <c r="E153" s="167" t="s">
        <v>443</v>
      </c>
      <c r="F153" s="168" t="s">
        <v>444</v>
      </c>
      <c r="G153" s="169" t="s">
        <v>162</v>
      </c>
      <c r="H153" s="170">
        <v>65.224999999999994</v>
      </c>
      <c r="I153" s="170"/>
      <c r="J153" s="171">
        <f>ROUND(I153*H153,3)</f>
        <v>0</v>
      </c>
      <c r="K153" s="172"/>
      <c r="L153" s="34"/>
      <c r="M153" s="173" t="s">
        <v>1</v>
      </c>
      <c r="N153" s="174" t="s">
        <v>42</v>
      </c>
      <c r="O153" s="59"/>
      <c r="P153" s="175">
        <f>O153*H153</f>
        <v>0</v>
      </c>
      <c r="Q153" s="175">
        <v>0</v>
      </c>
      <c r="R153" s="175">
        <f>Q153*H153</f>
        <v>0</v>
      </c>
      <c r="S153" s="175">
        <v>0</v>
      </c>
      <c r="T153" s="176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77" t="s">
        <v>146</v>
      </c>
      <c r="AT153" s="177" t="s">
        <v>143</v>
      </c>
      <c r="AU153" s="177" t="s">
        <v>105</v>
      </c>
      <c r="AY153" s="18" t="s">
        <v>141</v>
      </c>
      <c r="BE153" s="178">
        <f>IF(N153="základná",J153,0)</f>
        <v>0</v>
      </c>
      <c r="BF153" s="178">
        <f>IF(N153="znížená",J153,0)</f>
        <v>0</v>
      </c>
      <c r="BG153" s="178">
        <f>IF(N153="zákl. prenesená",J153,0)</f>
        <v>0</v>
      </c>
      <c r="BH153" s="178">
        <f>IF(N153="zníž. prenesená",J153,0)</f>
        <v>0</v>
      </c>
      <c r="BI153" s="178">
        <f>IF(N153="nulová",J153,0)</f>
        <v>0</v>
      </c>
      <c r="BJ153" s="18" t="s">
        <v>105</v>
      </c>
      <c r="BK153" s="179">
        <f>ROUND(I153*H153,3)</f>
        <v>0</v>
      </c>
      <c r="BL153" s="18" t="s">
        <v>146</v>
      </c>
      <c r="BM153" s="177" t="s">
        <v>445</v>
      </c>
    </row>
    <row r="154" spans="1:65" s="13" customFormat="1" ht="11.25">
      <c r="B154" s="180"/>
      <c r="D154" s="181" t="s">
        <v>148</v>
      </c>
      <c r="E154" s="182" t="s">
        <v>1</v>
      </c>
      <c r="F154" s="183" t="s">
        <v>446</v>
      </c>
      <c r="H154" s="184">
        <v>65.224999999999994</v>
      </c>
      <c r="I154" s="185"/>
      <c r="L154" s="180"/>
      <c r="M154" s="186"/>
      <c r="N154" s="187"/>
      <c r="O154" s="187"/>
      <c r="P154" s="187"/>
      <c r="Q154" s="187"/>
      <c r="R154" s="187"/>
      <c r="S154" s="187"/>
      <c r="T154" s="188"/>
      <c r="AT154" s="182" t="s">
        <v>148</v>
      </c>
      <c r="AU154" s="182" t="s">
        <v>105</v>
      </c>
      <c r="AV154" s="13" t="s">
        <v>105</v>
      </c>
      <c r="AW154" s="13" t="s">
        <v>30</v>
      </c>
      <c r="AX154" s="13" t="s">
        <v>84</v>
      </c>
      <c r="AY154" s="182" t="s">
        <v>141</v>
      </c>
    </row>
    <row r="155" spans="1:65" s="2" customFormat="1" ht="21.75" customHeight="1">
      <c r="A155" s="33"/>
      <c r="B155" s="165"/>
      <c r="C155" s="166" t="s">
        <v>175</v>
      </c>
      <c r="D155" s="166" t="s">
        <v>143</v>
      </c>
      <c r="E155" s="167" t="s">
        <v>447</v>
      </c>
      <c r="F155" s="168" t="s">
        <v>448</v>
      </c>
      <c r="G155" s="169" t="s">
        <v>162</v>
      </c>
      <c r="H155" s="170">
        <v>65.224999999999994</v>
      </c>
      <c r="I155" s="170"/>
      <c r="J155" s="171">
        <f>ROUND(I155*H155,3)</f>
        <v>0</v>
      </c>
      <c r="K155" s="172"/>
      <c r="L155" s="34"/>
      <c r="M155" s="173" t="s">
        <v>1</v>
      </c>
      <c r="N155" s="174" t="s">
        <v>42</v>
      </c>
      <c r="O155" s="59"/>
      <c r="P155" s="175">
        <f>O155*H155</f>
        <v>0</v>
      </c>
      <c r="Q155" s="175">
        <v>0</v>
      </c>
      <c r="R155" s="175">
        <f>Q155*H155</f>
        <v>0</v>
      </c>
      <c r="S155" s="175">
        <v>0</v>
      </c>
      <c r="T155" s="176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77" t="s">
        <v>146</v>
      </c>
      <c r="AT155" s="177" t="s">
        <v>143</v>
      </c>
      <c r="AU155" s="177" t="s">
        <v>105</v>
      </c>
      <c r="AY155" s="18" t="s">
        <v>141</v>
      </c>
      <c r="BE155" s="178">
        <f>IF(N155="základná",J155,0)</f>
        <v>0</v>
      </c>
      <c r="BF155" s="178">
        <f>IF(N155="znížená",J155,0)</f>
        <v>0</v>
      </c>
      <c r="BG155" s="178">
        <f>IF(N155="zákl. prenesená",J155,0)</f>
        <v>0</v>
      </c>
      <c r="BH155" s="178">
        <f>IF(N155="zníž. prenesená",J155,0)</f>
        <v>0</v>
      </c>
      <c r="BI155" s="178">
        <f>IF(N155="nulová",J155,0)</f>
        <v>0</v>
      </c>
      <c r="BJ155" s="18" t="s">
        <v>105</v>
      </c>
      <c r="BK155" s="179">
        <f>ROUND(I155*H155,3)</f>
        <v>0</v>
      </c>
      <c r="BL155" s="18" t="s">
        <v>146</v>
      </c>
      <c r="BM155" s="177" t="s">
        <v>449</v>
      </c>
    </row>
    <row r="156" spans="1:65" s="13" customFormat="1" ht="11.25">
      <c r="B156" s="180"/>
      <c r="D156" s="181" t="s">
        <v>148</v>
      </c>
      <c r="E156" s="182" t="s">
        <v>1</v>
      </c>
      <c r="F156" s="183" t="s">
        <v>446</v>
      </c>
      <c r="H156" s="184">
        <v>65.224999999999994</v>
      </c>
      <c r="I156" s="185"/>
      <c r="L156" s="180"/>
      <c r="M156" s="186"/>
      <c r="N156" s="187"/>
      <c r="O156" s="187"/>
      <c r="P156" s="187"/>
      <c r="Q156" s="187"/>
      <c r="R156" s="187"/>
      <c r="S156" s="187"/>
      <c r="T156" s="188"/>
      <c r="AT156" s="182" t="s">
        <v>148</v>
      </c>
      <c r="AU156" s="182" t="s">
        <v>105</v>
      </c>
      <c r="AV156" s="13" t="s">
        <v>105</v>
      </c>
      <c r="AW156" s="13" t="s">
        <v>30</v>
      </c>
      <c r="AX156" s="13" t="s">
        <v>84</v>
      </c>
      <c r="AY156" s="182" t="s">
        <v>141</v>
      </c>
    </row>
    <row r="157" spans="1:65" s="2" customFormat="1" ht="33" customHeight="1">
      <c r="A157" s="33"/>
      <c r="B157" s="165"/>
      <c r="C157" s="166" t="s">
        <v>182</v>
      </c>
      <c r="D157" s="166" t="s">
        <v>143</v>
      </c>
      <c r="E157" s="167" t="s">
        <v>450</v>
      </c>
      <c r="F157" s="168" t="s">
        <v>451</v>
      </c>
      <c r="G157" s="169" t="s">
        <v>162</v>
      </c>
      <c r="H157" s="170">
        <v>456.57499999999999</v>
      </c>
      <c r="I157" s="170"/>
      <c r="J157" s="171">
        <f>ROUND(I157*H157,3)</f>
        <v>0</v>
      </c>
      <c r="K157" s="172"/>
      <c r="L157" s="34"/>
      <c r="M157" s="173" t="s">
        <v>1</v>
      </c>
      <c r="N157" s="174" t="s">
        <v>42</v>
      </c>
      <c r="O157" s="59"/>
      <c r="P157" s="175">
        <f>O157*H157</f>
        <v>0</v>
      </c>
      <c r="Q157" s="175">
        <v>0</v>
      </c>
      <c r="R157" s="175">
        <f>Q157*H157</f>
        <v>0</v>
      </c>
      <c r="S157" s="175">
        <v>0</v>
      </c>
      <c r="T157" s="176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77" t="s">
        <v>146</v>
      </c>
      <c r="AT157" s="177" t="s">
        <v>143</v>
      </c>
      <c r="AU157" s="177" t="s">
        <v>105</v>
      </c>
      <c r="AY157" s="18" t="s">
        <v>141</v>
      </c>
      <c r="BE157" s="178">
        <f>IF(N157="základná",J157,0)</f>
        <v>0</v>
      </c>
      <c r="BF157" s="178">
        <f>IF(N157="znížená",J157,0)</f>
        <v>0</v>
      </c>
      <c r="BG157" s="178">
        <f>IF(N157="zákl. prenesená",J157,0)</f>
        <v>0</v>
      </c>
      <c r="BH157" s="178">
        <f>IF(N157="zníž. prenesená",J157,0)</f>
        <v>0</v>
      </c>
      <c r="BI157" s="178">
        <f>IF(N157="nulová",J157,0)</f>
        <v>0</v>
      </c>
      <c r="BJ157" s="18" t="s">
        <v>105</v>
      </c>
      <c r="BK157" s="179">
        <f>ROUND(I157*H157,3)</f>
        <v>0</v>
      </c>
      <c r="BL157" s="18" t="s">
        <v>146</v>
      </c>
      <c r="BM157" s="177" t="s">
        <v>452</v>
      </c>
    </row>
    <row r="158" spans="1:65" s="2" customFormat="1" ht="19.5">
      <c r="A158" s="33"/>
      <c r="B158" s="34"/>
      <c r="C158" s="33"/>
      <c r="D158" s="181" t="s">
        <v>237</v>
      </c>
      <c r="E158" s="33"/>
      <c r="F158" s="197" t="s">
        <v>247</v>
      </c>
      <c r="G158" s="33"/>
      <c r="H158" s="33"/>
      <c r="I158" s="98"/>
      <c r="J158" s="33"/>
      <c r="K158" s="33"/>
      <c r="L158" s="34"/>
      <c r="M158" s="198"/>
      <c r="N158" s="199"/>
      <c r="O158" s="59"/>
      <c r="P158" s="59"/>
      <c r="Q158" s="59"/>
      <c r="R158" s="59"/>
      <c r="S158" s="59"/>
      <c r="T158" s="60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T158" s="18" t="s">
        <v>237</v>
      </c>
      <c r="AU158" s="18" t="s">
        <v>105</v>
      </c>
    </row>
    <row r="159" spans="1:65" s="13" customFormat="1" ht="11.25">
      <c r="B159" s="180"/>
      <c r="D159" s="181" t="s">
        <v>148</v>
      </c>
      <c r="F159" s="183" t="s">
        <v>453</v>
      </c>
      <c r="H159" s="184">
        <v>456.57499999999999</v>
      </c>
      <c r="I159" s="185"/>
      <c r="L159" s="180"/>
      <c r="M159" s="186"/>
      <c r="N159" s="187"/>
      <c r="O159" s="187"/>
      <c r="P159" s="187"/>
      <c r="Q159" s="187"/>
      <c r="R159" s="187"/>
      <c r="S159" s="187"/>
      <c r="T159" s="188"/>
      <c r="AT159" s="182" t="s">
        <v>148</v>
      </c>
      <c r="AU159" s="182" t="s">
        <v>105</v>
      </c>
      <c r="AV159" s="13" t="s">
        <v>105</v>
      </c>
      <c r="AW159" s="13" t="s">
        <v>3</v>
      </c>
      <c r="AX159" s="13" t="s">
        <v>84</v>
      </c>
      <c r="AY159" s="182" t="s">
        <v>141</v>
      </c>
    </row>
    <row r="160" spans="1:65" s="2" customFormat="1" ht="21.75" customHeight="1">
      <c r="A160" s="33"/>
      <c r="B160" s="165"/>
      <c r="C160" s="166" t="s">
        <v>187</v>
      </c>
      <c r="D160" s="166" t="s">
        <v>143</v>
      </c>
      <c r="E160" s="167" t="s">
        <v>454</v>
      </c>
      <c r="F160" s="168" t="s">
        <v>455</v>
      </c>
      <c r="G160" s="169" t="s">
        <v>162</v>
      </c>
      <c r="H160" s="170">
        <v>65.224999999999994</v>
      </c>
      <c r="I160" s="170"/>
      <c r="J160" s="171">
        <f>ROUND(I160*H160,3)</f>
        <v>0</v>
      </c>
      <c r="K160" s="172"/>
      <c r="L160" s="34"/>
      <c r="M160" s="173" t="s">
        <v>1</v>
      </c>
      <c r="N160" s="174" t="s">
        <v>42</v>
      </c>
      <c r="O160" s="59"/>
      <c r="P160" s="175">
        <f>O160*H160</f>
        <v>0</v>
      </c>
      <c r="Q160" s="175">
        <v>0</v>
      </c>
      <c r="R160" s="175">
        <f>Q160*H160</f>
        <v>0</v>
      </c>
      <c r="S160" s="175">
        <v>0</v>
      </c>
      <c r="T160" s="176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77" t="s">
        <v>146</v>
      </c>
      <c r="AT160" s="177" t="s">
        <v>143</v>
      </c>
      <c r="AU160" s="177" t="s">
        <v>105</v>
      </c>
      <c r="AY160" s="18" t="s">
        <v>141</v>
      </c>
      <c r="BE160" s="178">
        <f>IF(N160="základná",J160,0)</f>
        <v>0</v>
      </c>
      <c r="BF160" s="178">
        <f>IF(N160="znížená",J160,0)</f>
        <v>0</v>
      </c>
      <c r="BG160" s="178">
        <f>IF(N160="zákl. prenesená",J160,0)</f>
        <v>0</v>
      </c>
      <c r="BH160" s="178">
        <f>IF(N160="zníž. prenesená",J160,0)</f>
        <v>0</v>
      </c>
      <c r="BI160" s="178">
        <f>IF(N160="nulová",J160,0)</f>
        <v>0</v>
      </c>
      <c r="BJ160" s="18" t="s">
        <v>105</v>
      </c>
      <c r="BK160" s="179">
        <f>ROUND(I160*H160,3)</f>
        <v>0</v>
      </c>
      <c r="BL160" s="18" t="s">
        <v>146</v>
      </c>
      <c r="BM160" s="177" t="s">
        <v>456</v>
      </c>
    </row>
    <row r="161" spans="1:65" s="13" customFormat="1" ht="11.25">
      <c r="B161" s="180"/>
      <c r="D161" s="181" t="s">
        <v>148</v>
      </c>
      <c r="E161" s="182" t="s">
        <v>1</v>
      </c>
      <c r="F161" s="183" t="s">
        <v>446</v>
      </c>
      <c r="H161" s="184">
        <v>65.224999999999994</v>
      </c>
      <c r="I161" s="185"/>
      <c r="L161" s="180"/>
      <c r="M161" s="186"/>
      <c r="N161" s="187"/>
      <c r="O161" s="187"/>
      <c r="P161" s="187"/>
      <c r="Q161" s="187"/>
      <c r="R161" s="187"/>
      <c r="S161" s="187"/>
      <c r="T161" s="188"/>
      <c r="AT161" s="182" t="s">
        <v>148</v>
      </c>
      <c r="AU161" s="182" t="s">
        <v>105</v>
      </c>
      <c r="AV161" s="13" t="s">
        <v>105</v>
      </c>
      <c r="AW161" s="13" t="s">
        <v>30</v>
      </c>
      <c r="AX161" s="13" t="s">
        <v>84</v>
      </c>
      <c r="AY161" s="182" t="s">
        <v>141</v>
      </c>
    </row>
    <row r="162" spans="1:65" s="2" customFormat="1" ht="16.5" customHeight="1">
      <c r="A162" s="33"/>
      <c r="B162" s="165"/>
      <c r="C162" s="166" t="s">
        <v>154</v>
      </c>
      <c r="D162" s="166" t="s">
        <v>143</v>
      </c>
      <c r="E162" s="167" t="s">
        <v>457</v>
      </c>
      <c r="F162" s="168" t="s">
        <v>458</v>
      </c>
      <c r="G162" s="169" t="s">
        <v>162</v>
      </c>
      <c r="H162" s="170">
        <v>65.224999999999994</v>
      </c>
      <c r="I162" s="170"/>
      <c r="J162" s="171">
        <f>ROUND(I162*H162,3)</f>
        <v>0</v>
      </c>
      <c r="K162" s="172"/>
      <c r="L162" s="34"/>
      <c r="M162" s="173" t="s">
        <v>1</v>
      </c>
      <c r="N162" s="174" t="s">
        <v>42</v>
      </c>
      <c r="O162" s="59"/>
      <c r="P162" s="175">
        <f>O162*H162</f>
        <v>0</v>
      </c>
      <c r="Q162" s="175">
        <v>0</v>
      </c>
      <c r="R162" s="175">
        <f>Q162*H162</f>
        <v>0</v>
      </c>
      <c r="S162" s="175">
        <v>0</v>
      </c>
      <c r="T162" s="176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77" t="s">
        <v>146</v>
      </c>
      <c r="AT162" s="177" t="s">
        <v>143</v>
      </c>
      <c r="AU162" s="177" t="s">
        <v>105</v>
      </c>
      <c r="AY162" s="18" t="s">
        <v>141</v>
      </c>
      <c r="BE162" s="178">
        <f>IF(N162="základná",J162,0)</f>
        <v>0</v>
      </c>
      <c r="BF162" s="178">
        <f>IF(N162="znížená",J162,0)</f>
        <v>0</v>
      </c>
      <c r="BG162" s="178">
        <f>IF(N162="zákl. prenesená",J162,0)</f>
        <v>0</v>
      </c>
      <c r="BH162" s="178">
        <f>IF(N162="zníž. prenesená",J162,0)</f>
        <v>0</v>
      </c>
      <c r="BI162" s="178">
        <f>IF(N162="nulová",J162,0)</f>
        <v>0</v>
      </c>
      <c r="BJ162" s="18" t="s">
        <v>105</v>
      </c>
      <c r="BK162" s="179">
        <f>ROUND(I162*H162,3)</f>
        <v>0</v>
      </c>
      <c r="BL162" s="18" t="s">
        <v>146</v>
      </c>
      <c r="BM162" s="177" t="s">
        <v>459</v>
      </c>
    </row>
    <row r="163" spans="1:65" s="13" customFormat="1" ht="11.25">
      <c r="B163" s="180"/>
      <c r="D163" s="181" t="s">
        <v>148</v>
      </c>
      <c r="E163" s="182" t="s">
        <v>1</v>
      </c>
      <c r="F163" s="183" t="s">
        <v>446</v>
      </c>
      <c r="H163" s="184">
        <v>65.224999999999994</v>
      </c>
      <c r="I163" s="185"/>
      <c r="L163" s="180"/>
      <c r="M163" s="186"/>
      <c r="N163" s="187"/>
      <c r="O163" s="187"/>
      <c r="P163" s="187"/>
      <c r="Q163" s="187"/>
      <c r="R163" s="187"/>
      <c r="S163" s="187"/>
      <c r="T163" s="188"/>
      <c r="AT163" s="182" t="s">
        <v>148</v>
      </c>
      <c r="AU163" s="182" t="s">
        <v>105</v>
      </c>
      <c r="AV163" s="13" t="s">
        <v>105</v>
      </c>
      <c r="AW163" s="13" t="s">
        <v>30</v>
      </c>
      <c r="AX163" s="13" t="s">
        <v>84</v>
      </c>
      <c r="AY163" s="182" t="s">
        <v>141</v>
      </c>
    </row>
    <row r="164" spans="1:65" s="2" customFormat="1" ht="21.75" customHeight="1">
      <c r="A164" s="33"/>
      <c r="B164" s="165"/>
      <c r="C164" s="166" t="s">
        <v>202</v>
      </c>
      <c r="D164" s="166" t="s">
        <v>143</v>
      </c>
      <c r="E164" s="167" t="s">
        <v>460</v>
      </c>
      <c r="F164" s="168" t="s">
        <v>461</v>
      </c>
      <c r="G164" s="169" t="s">
        <v>231</v>
      </c>
      <c r="H164" s="170">
        <v>117.405</v>
      </c>
      <c r="I164" s="170"/>
      <c r="J164" s="171">
        <f>ROUND(I164*H164,3)</f>
        <v>0</v>
      </c>
      <c r="K164" s="172"/>
      <c r="L164" s="34"/>
      <c r="M164" s="173" t="s">
        <v>1</v>
      </c>
      <c r="N164" s="174" t="s">
        <v>42</v>
      </c>
      <c r="O164" s="59"/>
      <c r="P164" s="175">
        <f>O164*H164</f>
        <v>0</v>
      </c>
      <c r="Q164" s="175">
        <v>0</v>
      </c>
      <c r="R164" s="175">
        <f>Q164*H164</f>
        <v>0</v>
      </c>
      <c r="S164" s="175">
        <v>0</v>
      </c>
      <c r="T164" s="176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77" t="s">
        <v>146</v>
      </c>
      <c r="AT164" s="177" t="s">
        <v>143</v>
      </c>
      <c r="AU164" s="177" t="s">
        <v>105</v>
      </c>
      <c r="AY164" s="18" t="s">
        <v>141</v>
      </c>
      <c r="BE164" s="178">
        <f>IF(N164="základná",J164,0)</f>
        <v>0</v>
      </c>
      <c r="BF164" s="178">
        <f>IF(N164="znížená",J164,0)</f>
        <v>0</v>
      </c>
      <c r="BG164" s="178">
        <f>IF(N164="zákl. prenesená",J164,0)</f>
        <v>0</v>
      </c>
      <c r="BH164" s="178">
        <f>IF(N164="zníž. prenesená",J164,0)</f>
        <v>0</v>
      </c>
      <c r="BI164" s="178">
        <f>IF(N164="nulová",J164,0)</f>
        <v>0</v>
      </c>
      <c r="BJ164" s="18" t="s">
        <v>105</v>
      </c>
      <c r="BK164" s="179">
        <f>ROUND(I164*H164,3)</f>
        <v>0</v>
      </c>
      <c r="BL164" s="18" t="s">
        <v>146</v>
      </c>
      <c r="BM164" s="177" t="s">
        <v>462</v>
      </c>
    </row>
    <row r="165" spans="1:65" s="13" customFormat="1" ht="22.5">
      <c r="B165" s="180"/>
      <c r="D165" s="181" t="s">
        <v>148</v>
      </c>
      <c r="E165" s="182" t="s">
        <v>1</v>
      </c>
      <c r="F165" s="183" t="s">
        <v>463</v>
      </c>
      <c r="H165" s="184">
        <v>117.405</v>
      </c>
      <c r="I165" s="185"/>
      <c r="L165" s="180"/>
      <c r="M165" s="186"/>
      <c r="N165" s="187"/>
      <c r="O165" s="187"/>
      <c r="P165" s="187"/>
      <c r="Q165" s="187"/>
      <c r="R165" s="187"/>
      <c r="S165" s="187"/>
      <c r="T165" s="188"/>
      <c r="AT165" s="182" t="s">
        <v>148</v>
      </c>
      <c r="AU165" s="182" t="s">
        <v>105</v>
      </c>
      <c r="AV165" s="13" t="s">
        <v>105</v>
      </c>
      <c r="AW165" s="13" t="s">
        <v>30</v>
      </c>
      <c r="AX165" s="13" t="s">
        <v>84</v>
      </c>
      <c r="AY165" s="182" t="s">
        <v>141</v>
      </c>
    </row>
    <row r="166" spans="1:65" s="12" customFormat="1" ht="22.9" customHeight="1">
      <c r="B166" s="153"/>
      <c r="D166" s="154" t="s">
        <v>75</v>
      </c>
      <c r="E166" s="163" t="s">
        <v>105</v>
      </c>
      <c r="F166" s="163" t="s">
        <v>464</v>
      </c>
      <c r="I166" s="156"/>
      <c r="J166" s="164">
        <f>BK166</f>
        <v>0</v>
      </c>
      <c r="L166" s="153"/>
      <c r="M166" s="157"/>
      <c r="N166" s="158"/>
      <c r="O166" s="158"/>
      <c r="P166" s="159">
        <f>SUM(P167:P186)</f>
        <v>0</v>
      </c>
      <c r="Q166" s="158"/>
      <c r="R166" s="159">
        <f>SUM(R167:R186)</f>
        <v>48.830662690000004</v>
      </c>
      <c r="S166" s="158"/>
      <c r="T166" s="160">
        <f>SUM(T167:T186)</f>
        <v>0</v>
      </c>
      <c r="AR166" s="154" t="s">
        <v>84</v>
      </c>
      <c r="AT166" s="161" t="s">
        <v>75</v>
      </c>
      <c r="AU166" s="161" t="s">
        <v>84</v>
      </c>
      <c r="AY166" s="154" t="s">
        <v>141</v>
      </c>
      <c r="BK166" s="162">
        <f>SUM(BK167:BK186)</f>
        <v>0</v>
      </c>
    </row>
    <row r="167" spans="1:65" s="2" customFormat="1" ht="21.75" customHeight="1">
      <c r="A167" s="33"/>
      <c r="B167" s="165"/>
      <c r="C167" s="166" t="s">
        <v>212</v>
      </c>
      <c r="D167" s="166" t="s">
        <v>143</v>
      </c>
      <c r="E167" s="167" t="s">
        <v>465</v>
      </c>
      <c r="F167" s="168" t="s">
        <v>466</v>
      </c>
      <c r="G167" s="169" t="s">
        <v>103</v>
      </c>
      <c r="H167" s="170">
        <v>72.86</v>
      </c>
      <c r="I167" s="170"/>
      <c r="J167" s="171">
        <f>ROUND(I167*H167,3)</f>
        <v>0</v>
      </c>
      <c r="K167" s="172"/>
      <c r="L167" s="34"/>
      <c r="M167" s="173" t="s">
        <v>1</v>
      </c>
      <c r="N167" s="174" t="s">
        <v>42</v>
      </c>
      <c r="O167" s="59"/>
      <c r="P167" s="175">
        <f>O167*H167</f>
        <v>0</v>
      </c>
      <c r="Q167" s="175">
        <v>0</v>
      </c>
      <c r="R167" s="175">
        <f>Q167*H167</f>
        <v>0</v>
      </c>
      <c r="S167" s="175">
        <v>0</v>
      </c>
      <c r="T167" s="176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77" t="s">
        <v>146</v>
      </c>
      <c r="AT167" s="177" t="s">
        <v>143</v>
      </c>
      <c r="AU167" s="177" t="s">
        <v>105</v>
      </c>
      <c r="AY167" s="18" t="s">
        <v>141</v>
      </c>
      <c r="BE167" s="178">
        <f>IF(N167="základná",J167,0)</f>
        <v>0</v>
      </c>
      <c r="BF167" s="178">
        <f>IF(N167="znížená",J167,0)</f>
        <v>0</v>
      </c>
      <c r="BG167" s="178">
        <f>IF(N167="zákl. prenesená",J167,0)</f>
        <v>0</v>
      </c>
      <c r="BH167" s="178">
        <f>IF(N167="zníž. prenesená",J167,0)</f>
        <v>0</v>
      </c>
      <c r="BI167" s="178">
        <f>IF(N167="nulová",J167,0)</f>
        <v>0</v>
      </c>
      <c r="BJ167" s="18" t="s">
        <v>105</v>
      </c>
      <c r="BK167" s="179">
        <f>ROUND(I167*H167,3)</f>
        <v>0</v>
      </c>
      <c r="BL167" s="18" t="s">
        <v>146</v>
      </c>
      <c r="BM167" s="177" t="s">
        <v>467</v>
      </c>
    </row>
    <row r="168" spans="1:65" s="13" customFormat="1" ht="11.25">
      <c r="B168" s="180"/>
      <c r="D168" s="181" t="s">
        <v>148</v>
      </c>
      <c r="E168" s="182" t="s">
        <v>1</v>
      </c>
      <c r="F168" s="183" t="s">
        <v>468</v>
      </c>
      <c r="H168" s="184">
        <v>72.86</v>
      </c>
      <c r="I168" s="185"/>
      <c r="L168" s="180"/>
      <c r="M168" s="186"/>
      <c r="N168" s="187"/>
      <c r="O168" s="187"/>
      <c r="P168" s="187"/>
      <c r="Q168" s="187"/>
      <c r="R168" s="187"/>
      <c r="S168" s="187"/>
      <c r="T168" s="188"/>
      <c r="AT168" s="182" t="s">
        <v>148</v>
      </c>
      <c r="AU168" s="182" t="s">
        <v>105</v>
      </c>
      <c r="AV168" s="13" t="s">
        <v>105</v>
      </c>
      <c r="AW168" s="13" t="s">
        <v>30</v>
      </c>
      <c r="AX168" s="13" t="s">
        <v>84</v>
      </c>
      <c r="AY168" s="182" t="s">
        <v>141</v>
      </c>
    </row>
    <row r="169" spans="1:65" s="2" customFormat="1" ht="16.5" customHeight="1">
      <c r="A169" s="33"/>
      <c r="B169" s="165"/>
      <c r="C169" s="166" t="s">
        <v>217</v>
      </c>
      <c r="D169" s="166" t="s">
        <v>143</v>
      </c>
      <c r="E169" s="167" t="s">
        <v>469</v>
      </c>
      <c r="F169" s="168" t="s">
        <v>470</v>
      </c>
      <c r="G169" s="169" t="s">
        <v>162</v>
      </c>
      <c r="H169" s="170">
        <v>1.681</v>
      </c>
      <c r="I169" s="170"/>
      <c r="J169" s="171">
        <f>ROUND(I169*H169,3)</f>
        <v>0</v>
      </c>
      <c r="K169" s="172"/>
      <c r="L169" s="34"/>
      <c r="M169" s="173" t="s">
        <v>1</v>
      </c>
      <c r="N169" s="174" t="s">
        <v>42</v>
      </c>
      <c r="O169" s="59"/>
      <c r="P169" s="175">
        <f>O169*H169</f>
        <v>0</v>
      </c>
      <c r="Q169" s="175">
        <v>2.19407</v>
      </c>
      <c r="R169" s="175">
        <f>Q169*H169</f>
        <v>3.68823167</v>
      </c>
      <c r="S169" s="175">
        <v>0</v>
      </c>
      <c r="T169" s="176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77" t="s">
        <v>146</v>
      </c>
      <c r="AT169" s="177" t="s">
        <v>143</v>
      </c>
      <c r="AU169" s="177" t="s">
        <v>105</v>
      </c>
      <c r="AY169" s="18" t="s">
        <v>141</v>
      </c>
      <c r="BE169" s="178">
        <f>IF(N169="základná",J169,0)</f>
        <v>0</v>
      </c>
      <c r="BF169" s="178">
        <f>IF(N169="znížená",J169,0)</f>
        <v>0</v>
      </c>
      <c r="BG169" s="178">
        <f>IF(N169="zákl. prenesená",J169,0)</f>
        <v>0</v>
      </c>
      <c r="BH169" s="178">
        <f>IF(N169="zníž. prenesená",J169,0)</f>
        <v>0</v>
      </c>
      <c r="BI169" s="178">
        <f>IF(N169="nulová",J169,0)</f>
        <v>0</v>
      </c>
      <c r="BJ169" s="18" t="s">
        <v>105</v>
      </c>
      <c r="BK169" s="179">
        <f>ROUND(I169*H169,3)</f>
        <v>0</v>
      </c>
      <c r="BL169" s="18" t="s">
        <v>146</v>
      </c>
      <c r="BM169" s="177" t="s">
        <v>471</v>
      </c>
    </row>
    <row r="170" spans="1:65" s="15" customFormat="1" ht="11.25">
      <c r="B170" s="200"/>
      <c r="D170" s="181" t="s">
        <v>148</v>
      </c>
      <c r="E170" s="201" t="s">
        <v>1</v>
      </c>
      <c r="F170" s="202" t="s">
        <v>472</v>
      </c>
      <c r="H170" s="201" t="s">
        <v>1</v>
      </c>
      <c r="I170" s="203"/>
      <c r="L170" s="200"/>
      <c r="M170" s="204"/>
      <c r="N170" s="205"/>
      <c r="O170" s="205"/>
      <c r="P170" s="205"/>
      <c r="Q170" s="205"/>
      <c r="R170" s="205"/>
      <c r="S170" s="205"/>
      <c r="T170" s="206"/>
      <c r="AT170" s="201" t="s">
        <v>148</v>
      </c>
      <c r="AU170" s="201" t="s">
        <v>105</v>
      </c>
      <c r="AV170" s="15" t="s">
        <v>84</v>
      </c>
      <c r="AW170" s="15" t="s">
        <v>30</v>
      </c>
      <c r="AX170" s="15" t="s">
        <v>76</v>
      </c>
      <c r="AY170" s="201" t="s">
        <v>141</v>
      </c>
    </row>
    <row r="171" spans="1:65" s="13" customFormat="1" ht="11.25">
      <c r="B171" s="180"/>
      <c r="D171" s="181" t="s">
        <v>148</v>
      </c>
      <c r="E171" s="182" t="s">
        <v>1</v>
      </c>
      <c r="F171" s="183" t="s">
        <v>473</v>
      </c>
      <c r="H171" s="184">
        <v>1.681</v>
      </c>
      <c r="I171" s="185"/>
      <c r="L171" s="180"/>
      <c r="M171" s="186"/>
      <c r="N171" s="187"/>
      <c r="O171" s="187"/>
      <c r="P171" s="187"/>
      <c r="Q171" s="187"/>
      <c r="R171" s="187"/>
      <c r="S171" s="187"/>
      <c r="T171" s="188"/>
      <c r="AT171" s="182" t="s">
        <v>148</v>
      </c>
      <c r="AU171" s="182" t="s">
        <v>105</v>
      </c>
      <c r="AV171" s="13" t="s">
        <v>105</v>
      </c>
      <c r="AW171" s="13" t="s">
        <v>30</v>
      </c>
      <c r="AX171" s="13" t="s">
        <v>84</v>
      </c>
      <c r="AY171" s="182" t="s">
        <v>141</v>
      </c>
    </row>
    <row r="172" spans="1:65" s="2" customFormat="1" ht="21.75" customHeight="1">
      <c r="A172" s="33"/>
      <c r="B172" s="165"/>
      <c r="C172" s="166" t="s">
        <v>223</v>
      </c>
      <c r="D172" s="166" t="s">
        <v>143</v>
      </c>
      <c r="E172" s="167" t="s">
        <v>474</v>
      </c>
      <c r="F172" s="168" t="s">
        <v>475</v>
      </c>
      <c r="G172" s="169" t="s">
        <v>162</v>
      </c>
      <c r="H172" s="170">
        <v>3.5779999999999998</v>
      </c>
      <c r="I172" s="170"/>
      <c r="J172" s="171">
        <f>ROUND(I172*H172,3)</f>
        <v>0</v>
      </c>
      <c r="K172" s="172"/>
      <c r="L172" s="34"/>
      <c r="M172" s="173" t="s">
        <v>1</v>
      </c>
      <c r="N172" s="174" t="s">
        <v>42</v>
      </c>
      <c r="O172" s="59"/>
      <c r="P172" s="175">
        <f>O172*H172</f>
        <v>0</v>
      </c>
      <c r="Q172" s="175">
        <v>2.4157199999999999</v>
      </c>
      <c r="R172" s="175">
        <f>Q172*H172</f>
        <v>8.6434461599999999</v>
      </c>
      <c r="S172" s="175">
        <v>0</v>
      </c>
      <c r="T172" s="176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77" t="s">
        <v>146</v>
      </c>
      <c r="AT172" s="177" t="s">
        <v>143</v>
      </c>
      <c r="AU172" s="177" t="s">
        <v>105</v>
      </c>
      <c r="AY172" s="18" t="s">
        <v>141</v>
      </c>
      <c r="BE172" s="178">
        <f>IF(N172="základná",J172,0)</f>
        <v>0</v>
      </c>
      <c r="BF172" s="178">
        <f>IF(N172="znížená",J172,0)</f>
        <v>0</v>
      </c>
      <c r="BG172" s="178">
        <f>IF(N172="zákl. prenesená",J172,0)</f>
        <v>0</v>
      </c>
      <c r="BH172" s="178">
        <f>IF(N172="zníž. prenesená",J172,0)</f>
        <v>0</v>
      </c>
      <c r="BI172" s="178">
        <f>IF(N172="nulová",J172,0)</f>
        <v>0</v>
      </c>
      <c r="BJ172" s="18" t="s">
        <v>105</v>
      </c>
      <c r="BK172" s="179">
        <f>ROUND(I172*H172,3)</f>
        <v>0</v>
      </c>
      <c r="BL172" s="18" t="s">
        <v>146</v>
      </c>
      <c r="BM172" s="177" t="s">
        <v>476</v>
      </c>
    </row>
    <row r="173" spans="1:65" s="13" customFormat="1" ht="11.25">
      <c r="B173" s="180"/>
      <c r="D173" s="181" t="s">
        <v>148</v>
      </c>
      <c r="E173" s="182" t="s">
        <v>1</v>
      </c>
      <c r="F173" s="183" t="s">
        <v>477</v>
      </c>
      <c r="H173" s="184">
        <v>3.5779999999999998</v>
      </c>
      <c r="I173" s="185"/>
      <c r="L173" s="180"/>
      <c r="M173" s="186"/>
      <c r="N173" s="187"/>
      <c r="O173" s="187"/>
      <c r="P173" s="187"/>
      <c r="Q173" s="187"/>
      <c r="R173" s="187"/>
      <c r="S173" s="187"/>
      <c r="T173" s="188"/>
      <c r="AT173" s="182" t="s">
        <v>148</v>
      </c>
      <c r="AU173" s="182" t="s">
        <v>105</v>
      </c>
      <c r="AV173" s="13" t="s">
        <v>105</v>
      </c>
      <c r="AW173" s="13" t="s">
        <v>30</v>
      </c>
      <c r="AX173" s="13" t="s">
        <v>84</v>
      </c>
      <c r="AY173" s="182" t="s">
        <v>141</v>
      </c>
    </row>
    <row r="174" spans="1:65" s="2" customFormat="1" ht="16.5" customHeight="1">
      <c r="A174" s="33"/>
      <c r="B174" s="165"/>
      <c r="C174" s="166" t="s">
        <v>228</v>
      </c>
      <c r="D174" s="166" t="s">
        <v>143</v>
      </c>
      <c r="E174" s="167" t="s">
        <v>478</v>
      </c>
      <c r="F174" s="168" t="s">
        <v>479</v>
      </c>
      <c r="G174" s="169" t="s">
        <v>103</v>
      </c>
      <c r="H174" s="170">
        <v>4.5419999999999998</v>
      </c>
      <c r="I174" s="170"/>
      <c r="J174" s="171">
        <f>ROUND(I174*H174,3)</f>
        <v>0</v>
      </c>
      <c r="K174" s="172"/>
      <c r="L174" s="34"/>
      <c r="M174" s="173" t="s">
        <v>1</v>
      </c>
      <c r="N174" s="174" t="s">
        <v>42</v>
      </c>
      <c r="O174" s="59"/>
      <c r="P174" s="175">
        <f>O174*H174</f>
        <v>0</v>
      </c>
      <c r="Q174" s="175">
        <v>6.7000000000000002E-4</v>
      </c>
      <c r="R174" s="175">
        <f>Q174*H174</f>
        <v>3.0431400000000002E-3</v>
      </c>
      <c r="S174" s="175">
        <v>0</v>
      </c>
      <c r="T174" s="176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77" t="s">
        <v>146</v>
      </c>
      <c r="AT174" s="177" t="s">
        <v>143</v>
      </c>
      <c r="AU174" s="177" t="s">
        <v>105</v>
      </c>
      <c r="AY174" s="18" t="s">
        <v>141</v>
      </c>
      <c r="BE174" s="178">
        <f>IF(N174="základná",J174,0)</f>
        <v>0</v>
      </c>
      <c r="BF174" s="178">
        <f>IF(N174="znížená",J174,0)</f>
        <v>0</v>
      </c>
      <c r="BG174" s="178">
        <f>IF(N174="zákl. prenesená",J174,0)</f>
        <v>0</v>
      </c>
      <c r="BH174" s="178">
        <f>IF(N174="zníž. prenesená",J174,0)</f>
        <v>0</v>
      </c>
      <c r="BI174" s="178">
        <f>IF(N174="nulová",J174,0)</f>
        <v>0</v>
      </c>
      <c r="BJ174" s="18" t="s">
        <v>105</v>
      </c>
      <c r="BK174" s="179">
        <f>ROUND(I174*H174,3)</f>
        <v>0</v>
      </c>
      <c r="BL174" s="18" t="s">
        <v>146</v>
      </c>
      <c r="BM174" s="177" t="s">
        <v>480</v>
      </c>
    </row>
    <row r="175" spans="1:65" s="13" customFormat="1" ht="11.25">
      <c r="B175" s="180"/>
      <c r="D175" s="181" t="s">
        <v>148</v>
      </c>
      <c r="E175" s="182" t="s">
        <v>1</v>
      </c>
      <c r="F175" s="183" t="s">
        <v>481</v>
      </c>
      <c r="H175" s="184">
        <v>4.5419999999999998</v>
      </c>
      <c r="I175" s="185"/>
      <c r="L175" s="180"/>
      <c r="M175" s="186"/>
      <c r="N175" s="187"/>
      <c r="O175" s="187"/>
      <c r="P175" s="187"/>
      <c r="Q175" s="187"/>
      <c r="R175" s="187"/>
      <c r="S175" s="187"/>
      <c r="T175" s="188"/>
      <c r="AT175" s="182" t="s">
        <v>148</v>
      </c>
      <c r="AU175" s="182" t="s">
        <v>105</v>
      </c>
      <c r="AV175" s="13" t="s">
        <v>105</v>
      </c>
      <c r="AW175" s="13" t="s">
        <v>30</v>
      </c>
      <c r="AX175" s="13" t="s">
        <v>84</v>
      </c>
      <c r="AY175" s="182" t="s">
        <v>141</v>
      </c>
    </row>
    <row r="176" spans="1:65" s="2" customFormat="1" ht="16.5" customHeight="1">
      <c r="A176" s="33"/>
      <c r="B176" s="165"/>
      <c r="C176" s="166" t="s">
        <v>233</v>
      </c>
      <c r="D176" s="166" t="s">
        <v>143</v>
      </c>
      <c r="E176" s="167" t="s">
        <v>482</v>
      </c>
      <c r="F176" s="168" t="s">
        <v>483</v>
      </c>
      <c r="G176" s="169" t="s">
        <v>231</v>
      </c>
      <c r="H176" s="170">
        <v>0.44900000000000001</v>
      </c>
      <c r="I176" s="170"/>
      <c r="J176" s="171">
        <f>ROUND(I176*H176,3)</f>
        <v>0</v>
      </c>
      <c r="K176" s="172"/>
      <c r="L176" s="34"/>
      <c r="M176" s="173" t="s">
        <v>1</v>
      </c>
      <c r="N176" s="174" t="s">
        <v>42</v>
      </c>
      <c r="O176" s="59"/>
      <c r="P176" s="175">
        <f>O176*H176</f>
        <v>0</v>
      </c>
      <c r="Q176" s="175">
        <v>1.01895</v>
      </c>
      <c r="R176" s="175">
        <f>Q176*H176</f>
        <v>0.45750855000000001</v>
      </c>
      <c r="S176" s="175">
        <v>0</v>
      </c>
      <c r="T176" s="176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77" t="s">
        <v>146</v>
      </c>
      <c r="AT176" s="177" t="s">
        <v>143</v>
      </c>
      <c r="AU176" s="177" t="s">
        <v>105</v>
      </c>
      <c r="AY176" s="18" t="s">
        <v>141</v>
      </c>
      <c r="BE176" s="178">
        <f>IF(N176="základná",J176,0)</f>
        <v>0</v>
      </c>
      <c r="BF176" s="178">
        <f>IF(N176="znížená",J176,0)</f>
        <v>0</v>
      </c>
      <c r="BG176" s="178">
        <f>IF(N176="zákl. prenesená",J176,0)</f>
        <v>0</v>
      </c>
      <c r="BH176" s="178">
        <f>IF(N176="zníž. prenesená",J176,0)</f>
        <v>0</v>
      </c>
      <c r="BI176" s="178">
        <f>IF(N176="nulová",J176,0)</f>
        <v>0</v>
      </c>
      <c r="BJ176" s="18" t="s">
        <v>105</v>
      </c>
      <c r="BK176" s="179">
        <f>ROUND(I176*H176,3)</f>
        <v>0</v>
      </c>
      <c r="BL176" s="18" t="s">
        <v>146</v>
      </c>
      <c r="BM176" s="177" t="s">
        <v>484</v>
      </c>
    </row>
    <row r="177" spans="1:65" s="13" customFormat="1" ht="11.25">
      <c r="B177" s="180"/>
      <c r="D177" s="181" t="s">
        <v>148</v>
      </c>
      <c r="E177" s="182" t="s">
        <v>1</v>
      </c>
      <c r="F177" s="183" t="s">
        <v>485</v>
      </c>
      <c r="H177" s="184">
        <v>0.44900000000000001</v>
      </c>
      <c r="I177" s="185"/>
      <c r="L177" s="180"/>
      <c r="M177" s="186"/>
      <c r="N177" s="187"/>
      <c r="O177" s="187"/>
      <c r="P177" s="187"/>
      <c r="Q177" s="187"/>
      <c r="R177" s="187"/>
      <c r="S177" s="187"/>
      <c r="T177" s="188"/>
      <c r="AT177" s="182" t="s">
        <v>148</v>
      </c>
      <c r="AU177" s="182" t="s">
        <v>105</v>
      </c>
      <c r="AV177" s="13" t="s">
        <v>105</v>
      </c>
      <c r="AW177" s="13" t="s">
        <v>30</v>
      </c>
      <c r="AX177" s="13" t="s">
        <v>84</v>
      </c>
      <c r="AY177" s="182" t="s">
        <v>141</v>
      </c>
    </row>
    <row r="178" spans="1:65" s="2" customFormat="1" ht="21.75" customHeight="1">
      <c r="A178" s="33"/>
      <c r="B178" s="165"/>
      <c r="C178" s="166" t="s">
        <v>239</v>
      </c>
      <c r="D178" s="166" t="s">
        <v>143</v>
      </c>
      <c r="E178" s="167" t="s">
        <v>486</v>
      </c>
      <c r="F178" s="168" t="s">
        <v>487</v>
      </c>
      <c r="G178" s="169" t="s">
        <v>162</v>
      </c>
      <c r="H178" s="170">
        <v>4.9950000000000001</v>
      </c>
      <c r="I178" s="170"/>
      <c r="J178" s="171">
        <f>ROUND(I178*H178,3)</f>
        <v>0</v>
      </c>
      <c r="K178" s="172"/>
      <c r="L178" s="34"/>
      <c r="M178" s="173" t="s">
        <v>1</v>
      </c>
      <c r="N178" s="174" t="s">
        <v>42</v>
      </c>
      <c r="O178" s="59"/>
      <c r="P178" s="175">
        <f>O178*H178</f>
        <v>0</v>
      </c>
      <c r="Q178" s="175">
        <v>2.15307</v>
      </c>
      <c r="R178" s="175">
        <f>Q178*H178</f>
        <v>10.75458465</v>
      </c>
      <c r="S178" s="175">
        <v>0</v>
      </c>
      <c r="T178" s="176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77" t="s">
        <v>146</v>
      </c>
      <c r="AT178" s="177" t="s">
        <v>143</v>
      </c>
      <c r="AU178" s="177" t="s">
        <v>105</v>
      </c>
      <c r="AY178" s="18" t="s">
        <v>141</v>
      </c>
      <c r="BE178" s="178">
        <f>IF(N178="základná",J178,0)</f>
        <v>0</v>
      </c>
      <c r="BF178" s="178">
        <f>IF(N178="znížená",J178,0)</f>
        <v>0</v>
      </c>
      <c r="BG178" s="178">
        <f>IF(N178="zákl. prenesená",J178,0)</f>
        <v>0</v>
      </c>
      <c r="BH178" s="178">
        <f>IF(N178="zníž. prenesená",J178,0)</f>
        <v>0</v>
      </c>
      <c r="BI178" s="178">
        <f>IF(N178="nulová",J178,0)</f>
        <v>0</v>
      </c>
      <c r="BJ178" s="18" t="s">
        <v>105</v>
      </c>
      <c r="BK178" s="179">
        <f>ROUND(I178*H178,3)</f>
        <v>0</v>
      </c>
      <c r="BL178" s="18" t="s">
        <v>146</v>
      </c>
      <c r="BM178" s="177" t="s">
        <v>488</v>
      </c>
    </row>
    <row r="179" spans="1:65" s="13" customFormat="1" ht="11.25">
      <c r="B179" s="180"/>
      <c r="D179" s="181" t="s">
        <v>148</v>
      </c>
      <c r="E179" s="182" t="s">
        <v>1</v>
      </c>
      <c r="F179" s="183" t="s">
        <v>489</v>
      </c>
      <c r="H179" s="184">
        <v>4.9950000000000001</v>
      </c>
      <c r="I179" s="185"/>
      <c r="L179" s="180"/>
      <c r="M179" s="186"/>
      <c r="N179" s="187"/>
      <c r="O179" s="187"/>
      <c r="P179" s="187"/>
      <c r="Q179" s="187"/>
      <c r="R179" s="187"/>
      <c r="S179" s="187"/>
      <c r="T179" s="188"/>
      <c r="AT179" s="182" t="s">
        <v>148</v>
      </c>
      <c r="AU179" s="182" t="s">
        <v>105</v>
      </c>
      <c r="AV179" s="13" t="s">
        <v>105</v>
      </c>
      <c r="AW179" s="13" t="s">
        <v>30</v>
      </c>
      <c r="AX179" s="13" t="s">
        <v>84</v>
      </c>
      <c r="AY179" s="182" t="s">
        <v>141</v>
      </c>
    </row>
    <row r="180" spans="1:65" s="2" customFormat="1" ht="21.75" customHeight="1">
      <c r="A180" s="33"/>
      <c r="B180" s="165"/>
      <c r="C180" s="166" t="s">
        <v>243</v>
      </c>
      <c r="D180" s="166" t="s">
        <v>143</v>
      </c>
      <c r="E180" s="167" t="s">
        <v>490</v>
      </c>
      <c r="F180" s="168" t="s">
        <v>491</v>
      </c>
      <c r="G180" s="169" t="s">
        <v>162</v>
      </c>
      <c r="H180" s="170">
        <v>8.9380000000000006</v>
      </c>
      <c r="I180" s="170"/>
      <c r="J180" s="171">
        <f>ROUND(I180*H180,3)</f>
        <v>0</v>
      </c>
      <c r="K180" s="172"/>
      <c r="L180" s="34"/>
      <c r="M180" s="173" t="s">
        <v>1</v>
      </c>
      <c r="N180" s="174" t="s">
        <v>42</v>
      </c>
      <c r="O180" s="59"/>
      <c r="P180" s="175">
        <f>O180*H180</f>
        <v>0</v>
      </c>
      <c r="Q180" s="175">
        <v>2.1286399999999999</v>
      </c>
      <c r="R180" s="175">
        <f>Q180*H180</f>
        <v>19.02578432</v>
      </c>
      <c r="S180" s="175">
        <v>0</v>
      </c>
      <c r="T180" s="176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77" t="s">
        <v>146</v>
      </c>
      <c r="AT180" s="177" t="s">
        <v>143</v>
      </c>
      <c r="AU180" s="177" t="s">
        <v>105</v>
      </c>
      <c r="AY180" s="18" t="s">
        <v>141</v>
      </c>
      <c r="BE180" s="178">
        <f>IF(N180="základná",J180,0)</f>
        <v>0</v>
      </c>
      <c r="BF180" s="178">
        <f>IF(N180="znížená",J180,0)</f>
        <v>0</v>
      </c>
      <c r="BG180" s="178">
        <f>IF(N180="zákl. prenesená",J180,0)</f>
        <v>0</v>
      </c>
      <c r="BH180" s="178">
        <f>IF(N180="zníž. prenesená",J180,0)</f>
        <v>0</v>
      </c>
      <c r="BI180" s="178">
        <f>IF(N180="nulová",J180,0)</f>
        <v>0</v>
      </c>
      <c r="BJ180" s="18" t="s">
        <v>105</v>
      </c>
      <c r="BK180" s="179">
        <f>ROUND(I180*H180,3)</f>
        <v>0</v>
      </c>
      <c r="BL180" s="18" t="s">
        <v>146</v>
      </c>
      <c r="BM180" s="177" t="s">
        <v>492</v>
      </c>
    </row>
    <row r="181" spans="1:65" s="13" customFormat="1" ht="22.5">
      <c r="B181" s="180"/>
      <c r="D181" s="181" t="s">
        <v>148</v>
      </c>
      <c r="E181" s="182" t="s">
        <v>1</v>
      </c>
      <c r="F181" s="183" t="s">
        <v>493</v>
      </c>
      <c r="H181" s="184">
        <v>8.9380000000000006</v>
      </c>
      <c r="I181" s="185"/>
      <c r="L181" s="180"/>
      <c r="M181" s="186"/>
      <c r="N181" s="187"/>
      <c r="O181" s="187"/>
      <c r="P181" s="187"/>
      <c r="Q181" s="187"/>
      <c r="R181" s="187"/>
      <c r="S181" s="187"/>
      <c r="T181" s="188"/>
      <c r="AT181" s="182" t="s">
        <v>148</v>
      </c>
      <c r="AU181" s="182" t="s">
        <v>105</v>
      </c>
      <c r="AV181" s="13" t="s">
        <v>105</v>
      </c>
      <c r="AW181" s="13" t="s">
        <v>30</v>
      </c>
      <c r="AX181" s="13" t="s">
        <v>84</v>
      </c>
      <c r="AY181" s="182" t="s">
        <v>141</v>
      </c>
    </row>
    <row r="182" spans="1:65" s="2" customFormat="1" ht="16.5" customHeight="1">
      <c r="A182" s="33"/>
      <c r="B182" s="165"/>
      <c r="C182" s="166" t="s">
        <v>249</v>
      </c>
      <c r="D182" s="166" t="s">
        <v>143</v>
      </c>
      <c r="E182" s="167" t="s">
        <v>494</v>
      </c>
      <c r="F182" s="168" t="s">
        <v>495</v>
      </c>
      <c r="G182" s="169" t="s">
        <v>103</v>
      </c>
      <c r="H182" s="170">
        <v>7.41</v>
      </c>
      <c r="I182" s="170"/>
      <c r="J182" s="171">
        <f>ROUND(I182*H182,3)</f>
        <v>0</v>
      </c>
      <c r="K182" s="172"/>
      <c r="L182" s="34"/>
      <c r="M182" s="173" t="s">
        <v>1</v>
      </c>
      <c r="N182" s="174" t="s">
        <v>42</v>
      </c>
      <c r="O182" s="59"/>
      <c r="P182" s="175">
        <f>O182*H182</f>
        <v>0</v>
      </c>
      <c r="Q182" s="175">
        <v>6.7000000000000002E-4</v>
      </c>
      <c r="R182" s="175">
        <f>Q182*H182</f>
        <v>4.9646999999999998E-3</v>
      </c>
      <c r="S182" s="175">
        <v>0</v>
      </c>
      <c r="T182" s="176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77" t="s">
        <v>146</v>
      </c>
      <c r="AT182" s="177" t="s">
        <v>143</v>
      </c>
      <c r="AU182" s="177" t="s">
        <v>105</v>
      </c>
      <c r="AY182" s="18" t="s">
        <v>141</v>
      </c>
      <c r="BE182" s="178">
        <f>IF(N182="základná",J182,0)</f>
        <v>0</v>
      </c>
      <c r="BF182" s="178">
        <f>IF(N182="znížená",J182,0)</f>
        <v>0</v>
      </c>
      <c r="BG182" s="178">
        <f>IF(N182="zákl. prenesená",J182,0)</f>
        <v>0</v>
      </c>
      <c r="BH182" s="178">
        <f>IF(N182="zníž. prenesená",J182,0)</f>
        <v>0</v>
      </c>
      <c r="BI182" s="178">
        <f>IF(N182="nulová",J182,0)</f>
        <v>0</v>
      </c>
      <c r="BJ182" s="18" t="s">
        <v>105</v>
      </c>
      <c r="BK182" s="179">
        <f>ROUND(I182*H182,3)</f>
        <v>0</v>
      </c>
      <c r="BL182" s="18" t="s">
        <v>146</v>
      </c>
      <c r="BM182" s="177" t="s">
        <v>496</v>
      </c>
    </row>
    <row r="183" spans="1:65" s="13" customFormat="1" ht="11.25">
      <c r="B183" s="180"/>
      <c r="D183" s="181" t="s">
        <v>148</v>
      </c>
      <c r="E183" s="182" t="s">
        <v>1</v>
      </c>
      <c r="F183" s="183" t="s">
        <v>497</v>
      </c>
      <c r="H183" s="184">
        <v>7.41</v>
      </c>
      <c r="I183" s="185"/>
      <c r="L183" s="180"/>
      <c r="M183" s="186"/>
      <c r="N183" s="187"/>
      <c r="O183" s="187"/>
      <c r="P183" s="187"/>
      <c r="Q183" s="187"/>
      <c r="R183" s="187"/>
      <c r="S183" s="187"/>
      <c r="T183" s="188"/>
      <c r="AT183" s="182" t="s">
        <v>148</v>
      </c>
      <c r="AU183" s="182" t="s">
        <v>105</v>
      </c>
      <c r="AV183" s="13" t="s">
        <v>105</v>
      </c>
      <c r="AW183" s="13" t="s">
        <v>30</v>
      </c>
      <c r="AX183" s="13" t="s">
        <v>84</v>
      </c>
      <c r="AY183" s="182" t="s">
        <v>141</v>
      </c>
    </row>
    <row r="184" spans="1:65" s="2" customFormat="1" ht="16.5" customHeight="1">
      <c r="A184" s="33"/>
      <c r="B184" s="165"/>
      <c r="C184" s="166" t="s">
        <v>253</v>
      </c>
      <c r="D184" s="166" t="s">
        <v>143</v>
      </c>
      <c r="E184" s="167" t="s">
        <v>498</v>
      </c>
      <c r="F184" s="168" t="s">
        <v>499</v>
      </c>
      <c r="G184" s="169" t="s">
        <v>103</v>
      </c>
      <c r="H184" s="170">
        <v>7.41</v>
      </c>
      <c r="I184" s="170"/>
      <c r="J184" s="171">
        <f>ROUND(I184*H184,3)</f>
        <v>0</v>
      </c>
      <c r="K184" s="172"/>
      <c r="L184" s="34"/>
      <c r="M184" s="173" t="s">
        <v>1</v>
      </c>
      <c r="N184" s="174" t="s">
        <v>42</v>
      </c>
      <c r="O184" s="59"/>
      <c r="P184" s="175">
        <f>O184*H184</f>
        <v>0</v>
      </c>
      <c r="Q184" s="175">
        <v>0</v>
      </c>
      <c r="R184" s="175">
        <f>Q184*H184</f>
        <v>0</v>
      </c>
      <c r="S184" s="175">
        <v>0</v>
      </c>
      <c r="T184" s="176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77" t="s">
        <v>146</v>
      </c>
      <c r="AT184" s="177" t="s">
        <v>143</v>
      </c>
      <c r="AU184" s="177" t="s">
        <v>105</v>
      </c>
      <c r="AY184" s="18" t="s">
        <v>141</v>
      </c>
      <c r="BE184" s="178">
        <f>IF(N184="základná",J184,0)</f>
        <v>0</v>
      </c>
      <c r="BF184" s="178">
        <f>IF(N184="znížená",J184,0)</f>
        <v>0</v>
      </c>
      <c r="BG184" s="178">
        <f>IF(N184="zákl. prenesená",J184,0)</f>
        <v>0</v>
      </c>
      <c r="BH184" s="178">
        <f>IF(N184="zníž. prenesená",J184,0)</f>
        <v>0</v>
      </c>
      <c r="BI184" s="178">
        <f>IF(N184="nulová",J184,0)</f>
        <v>0</v>
      </c>
      <c r="BJ184" s="18" t="s">
        <v>105</v>
      </c>
      <c r="BK184" s="179">
        <f>ROUND(I184*H184,3)</f>
        <v>0</v>
      </c>
      <c r="BL184" s="18" t="s">
        <v>146</v>
      </c>
      <c r="BM184" s="177" t="s">
        <v>500</v>
      </c>
    </row>
    <row r="185" spans="1:65" s="2" customFormat="1" ht="21.75" customHeight="1">
      <c r="A185" s="33"/>
      <c r="B185" s="165"/>
      <c r="C185" s="166" t="s">
        <v>7</v>
      </c>
      <c r="D185" s="166" t="s">
        <v>143</v>
      </c>
      <c r="E185" s="167" t="s">
        <v>501</v>
      </c>
      <c r="F185" s="168" t="s">
        <v>502</v>
      </c>
      <c r="G185" s="169" t="s">
        <v>162</v>
      </c>
      <c r="H185" s="170">
        <v>2.85</v>
      </c>
      <c r="I185" s="170"/>
      <c r="J185" s="171">
        <f>ROUND(I185*H185,3)</f>
        <v>0</v>
      </c>
      <c r="K185" s="172"/>
      <c r="L185" s="34"/>
      <c r="M185" s="173" t="s">
        <v>1</v>
      </c>
      <c r="N185" s="174" t="s">
        <v>42</v>
      </c>
      <c r="O185" s="59"/>
      <c r="P185" s="175">
        <f>O185*H185</f>
        <v>0</v>
      </c>
      <c r="Q185" s="175">
        <v>2.19407</v>
      </c>
      <c r="R185" s="175">
        <f>Q185*H185</f>
        <v>6.2530995000000003</v>
      </c>
      <c r="S185" s="175">
        <v>0</v>
      </c>
      <c r="T185" s="176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77" t="s">
        <v>146</v>
      </c>
      <c r="AT185" s="177" t="s">
        <v>143</v>
      </c>
      <c r="AU185" s="177" t="s">
        <v>105</v>
      </c>
      <c r="AY185" s="18" t="s">
        <v>141</v>
      </c>
      <c r="BE185" s="178">
        <f>IF(N185="základná",J185,0)</f>
        <v>0</v>
      </c>
      <c r="BF185" s="178">
        <f>IF(N185="znížená",J185,0)</f>
        <v>0</v>
      </c>
      <c r="BG185" s="178">
        <f>IF(N185="zákl. prenesená",J185,0)</f>
        <v>0</v>
      </c>
      <c r="BH185" s="178">
        <f>IF(N185="zníž. prenesená",J185,0)</f>
        <v>0</v>
      </c>
      <c r="BI185" s="178">
        <f>IF(N185="nulová",J185,0)</f>
        <v>0</v>
      </c>
      <c r="BJ185" s="18" t="s">
        <v>105</v>
      </c>
      <c r="BK185" s="179">
        <f>ROUND(I185*H185,3)</f>
        <v>0</v>
      </c>
      <c r="BL185" s="18" t="s">
        <v>146</v>
      </c>
      <c r="BM185" s="177" t="s">
        <v>503</v>
      </c>
    </row>
    <row r="186" spans="1:65" s="13" customFormat="1" ht="11.25">
      <c r="B186" s="180"/>
      <c r="D186" s="181" t="s">
        <v>148</v>
      </c>
      <c r="E186" s="182" t="s">
        <v>1</v>
      </c>
      <c r="F186" s="183" t="s">
        <v>504</v>
      </c>
      <c r="H186" s="184">
        <v>2.85</v>
      </c>
      <c r="I186" s="185"/>
      <c r="L186" s="180"/>
      <c r="M186" s="186"/>
      <c r="N186" s="187"/>
      <c r="O186" s="187"/>
      <c r="P186" s="187"/>
      <c r="Q186" s="187"/>
      <c r="R186" s="187"/>
      <c r="S186" s="187"/>
      <c r="T186" s="188"/>
      <c r="AT186" s="182" t="s">
        <v>148</v>
      </c>
      <c r="AU186" s="182" t="s">
        <v>105</v>
      </c>
      <c r="AV186" s="13" t="s">
        <v>105</v>
      </c>
      <c r="AW186" s="13" t="s">
        <v>30</v>
      </c>
      <c r="AX186" s="13" t="s">
        <v>84</v>
      </c>
      <c r="AY186" s="182" t="s">
        <v>141</v>
      </c>
    </row>
    <row r="187" spans="1:65" s="12" customFormat="1" ht="22.9" customHeight="1">
      <c r="B187" s="153"/>
      <c r="D187" s="154" t="s">
        <v>75</v>
      </c>
      <c r="E187" s="163" t="s">
        <v>156</v>
      </c>
      <c r="F187" s="163" t="s">
        <v>505</v>
      </c>
      <c r="I187" s="156"/>
      <c r="J187" s="164">
        <f>BK187</f>
        <v>0</v>
      </c>
      <c r="L187" s="153"/>
      <c r="M187" s="157"/>
      <c r="N187" s="158"/>
      <c r="O187" s="158"/>
      <c r="P187" s="159">
        <f>SUM(P188:P204)</f>
        <v>0</v>
      </c>
      <c r="Q187" s="158"/>
      <c r="R187" s="159">
        <f>SUM(R188:R204)</f>
        <v>111.43952313999998</v>
      </c>
      <c r="S187" s="158"/>
      <c r="T187" s="160">
        <f>SUM(T188:T204)</f>
        <v>0</v>
      </c>
      <c r="AR187" s="154" t="s">
        <v>84</v>
      </c>
      <c r="AT187" s="161" t="s">
        <v>75</v>
      </c>
      <c r="AU187" s="161" t="s">
        <v>84</v>
      </c>
      <c r="AY187" s="154" t="s">
        <v>141</v>
      </c>
      <c r="BK187" s="162">
        <f>SUM(BK188:BK204)</f>
        <v>0</v>
      </c>
    </row>
    <row r="188" spans="1:65" s="2" customFormat="1" ht="21.75" customHeight="1">
      <c r="A188" s="33"/>
      <c r="B188" s="165"/>
      <c r="C188" s="166" t="s">
        <v>262</v>
      </c>
      <c r="D188" s="166" t="s">
        <v>143</v>
      </c>
      <c r="E188" s="167" t="s">
        <v>506</v>
      </c>
      <c r="F188" s="168" t="s">
        <v>507</v>
      </c>
      <c r="G188" s="169" t="s">
        <v>162</v>
      </c>
      <c r="H188" s="170">
        <v>0.874</v>
      </c>
      <c r="I188" s="170"/>
      <c r="J188" s="171">
        <f>ROUND(I188*H188,3)</f>
        <v>0</v>
      </c>
      <c r="K188" s="172"/>
      <c r="L188" s="34"/>
      <c r="M188" s="173" t="s">
        <v>1</v>
      </c>
      <c r="N188" s="174" t="s">
        <v>42</v>
      </c>
      <c r="O188" s="59"/>
      <c r="P188" s="175">
        <f>O188*H188</f>
        <v>0</v>
      </c>
      <c r="Q188" s="175">
        <v>1.6780600000000001</v>
      </c>
      <c r="R188" s="175">
        <f>Q188*H188</f>
        <v>1.4666244400000001</v>
      </c>
      <c r="S188" s="175">
        <v>0</v>
      </c>
      <c r="T188" s="176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77" t="s">
        <v>146</v>
      </c>
      <c r="AT188" s="177" t="s">
        <v>143</v>
      </c>
      <c r="AU188" s="177" t="s">
        <v>105</v>
      </c>
      <c r="AY188" s="18" t="s">
        <v>141</v>
      </c>
      <c r="BE188" s="178">
        <f>IF(N188="základná",J188,0)</f>
        <v>0</v>
      </c>
      <c r="BF188" s="178">
        <f>IF(N188="znížená",J188,0)</f>
        <v>0</v>
      </c>
      <c r="BG188" s="178">
        <f>IF(N188="zákl. prenesená",J188,0)</f>
        <v>0</v>
      </c>
      <c r="BH188" s="178">
        <f>IF(N188="zníž. prenesená",J188,0)</f>
        <v>0</v>
      </c>
      <c r="BI188" s="178">
        <f>IF(N188="nulová",J188,0)</f>
        <v>0</v>
      </c>
      <c r="BJ188" s="18" t="s">
        <v>105</v>
      </c>
      <c r="BK188" s="179">
        <f>ROUND(I188*H188,3)</f>
        <v>0</v>
      </c>
      <c r="BL188" s="18" t="s">
        <v>146</v>
      </c>
      <c r="BM188" s="177" t="s">
        <v>508</v>
      </c>
    </row>
    <row r="189" spans="1:65" s="13" customFormat="1" ht="11.25">
      <c r="B189" s="180"/>
      <c r="D189" s="181" t="s">
        <v>148</v>
      </c>
      <c r="E189" s="182" t="s">
        <v>1</v>
      </c>
      <c r="F189" s="183" t="s">
        <v>509</v>
      </c>
      <c r="H189" s="184">
        <v>0.874</v>
      </c>
      <c r="I189" s="185"/>
      <c r="L189" s="180"/>
      <c r="M189" s="186"/>
      <c r="N189" s="187"/>
      <c r="O189" s="187"/>
      <c r="P189" s="187"/>
      <c r="Q189" s="187"/>
      <c r="R189" s="187"/>
      <c r="S189" s="187"/>
      <c r="T189" s="188"/>
      <c r="AT189" s="182" t="s">
        <v>148</v>
      </c>
      <c r="AU189" s="182" t="s">
        <v>105</v>
      </c>
      <c r="AV189" s="13" t="s">
        <v>105</v>
      </c>
      <c r="AW189" s="13" t="s">
        <v>30</v>
      </c>
      <c r="AX189" s="13" t="s">
        <v>84</v>
      </c>
      <c r="AY189" s="182" t="s">
        <v>141</v>
      </c>
    </row>
    <row r="190" spans="1:65" s="2" customFormat="1" ht="21.75" customHeight="1">
      <c r="A190" s="33"/>
      <c r="B190" s="165"/>
      <c r="C190" s="166" t="s">
        <v>270</v>
      </c>
      <c r="D190" s="166" t="s">
        <v>143</v>
      </c>
      <c r="E190" s="167" t="s">
        <v>510</v>
      </c>
      <c r="F190" s="168" t="s">
        <v>511</v>
      </c>
      <c r="G190" s="169" t="s">
        <v>162</v>
      </c>
      <c r="H190" s="170">
        <v>49.19</v>
      </c>
      <c r="I190" s="170"/>
      <c r="J190" s="171">
        <f>ROUND(I190*H190,3)</f>
        <v>0</v>
      </c>
      <c r="K190" s="172"/>
      <c r="L190" s="34"/>
      <c r="M190" s="173" t="s">
        <v>1</v>
      </c>
      <c r="N190" s="174" t="s">
        <v>42</v>
      </c>
      <c r="O190" s="59"/>
      <c r="P190" s="175">
        <f>O190*H190</f>
        <v>0</v>
      </c>
      <c r="Q190" s="175">
        <v>2.1286399999999999</v>
      </c>
      <c r="R190" s="175">
        <f>Q190*H190</f>
        <v>104.70780159999998</v>
      </c>
      <c r="S190" s="175">
        <v>0</v>
      </c>
      <c r="T190" s="176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77" t="s">
        <v>146</v>
      </c>
      <c r="AT190" s="177" t="s">
        <v>143</v>
      </c>
      <c r="AU190" s="177" t="s">
        <v>105</v>
      </c>
      <c r="AY190" s="18" t="s">
        <v>141</v>
      </c>
      <c r="BE190" s="178">
        <f>IF(N190="základná",J190,0)</f>
        <v>0</v>
      </c>
      <c r="BF190" s="178">
        <f>IF(N190="znížená",J190,0)</f>
        <v>0</v>
      </c>
      <c r="BG190" s="178">
        <f>IF(N190="zákl. prenesená",J190,0)</f>
        <v>0</v>
      </c>
      <c r="BH190" s="178">
        <f>IF(N190="zníž. prenesená",J190,0)</f>
        <v>0</v>
      </c>
      <c r="BI190" s="178">
        <f>IF(N190="nulová",J190,0)</f>
        <v>0</v>
      </c>
      <c r="BJ190" s="18" t="s">
        <v>105</v>
      </c>
      <c r="BK190" s="179">
        <f>ROUND(I190*H190,3)</f>
        <v>0</v>
      </c>
      <c r="BL190" s="18" t="s">
        <v>146</v>
      </c>
      <c r="BM190" s="177" t="s">
        <v>512</v>
      </c>
    </row>
    <row r="191" spans="1:65" s="13" customFormat="1" ht="11.25">
      <c r="B191" s="180"/>
      <c r="D191" s="181" t="s">
        <v>148</v>
      </c>
      <c r="E191" s="182" t="s">
        <v>1</v>
      </c>
      <c r="F191" s="183" t="s">
        <v>513</v>
      </c>
      <c r="H191" s="184">
        <v>56.774999999999999</v>
      </c>
      <c r="I191" s="185"/>
      <c r="L191" s="180"/>
      <c r="M191" s="186"/>
      <c r="N191" s="187"/>
      <c r="O191" s="187"/>
      <c r="P191" s="187"/>
      <c r="Q191" s="187"/>
      <c r="R191" s="187"/>
      <c r="S191" s="187"/>
      <c r="T191" s="188"/>
      <c r="AT191" s="182" t="s">
        <v>148</v>
      </c>
      <c r="AU191" s="182" t="s">
        <v>105</v>
      </c>
      <c r="AV191" s="13" t="s">
        <v>105</v>
      </c>
      <c r="AW191" s="13" t="s">
        <v>30</v>
      </c>
      <c r="AX191" s="13" t="s">
        <v>76</v>
      </c>
      <c r="AY191" s="182" t="s">
        <v>141</v>
      </c>
    </row>
    <row r="192" spans="1:65" s="13" customFormat="1" ht="11.25">
      <c r="B192" s="180"/>
      <c r="D192" s="181" t="s">
        <v>148</v>
      </c>
      <c r="E192" s="182" t="s">
        <v>1</v>
      </c>
      <c r="F192" s="183" t="s">
        <v>514</v>
      </c>
      <c r="H192" s="184">
        <v>-6.0549999999999997</v>
      </c>
      <c r="I192" s="185"/>
      <c r="L192" s="180"/>
      <c r="M192" s="186"/>
      <c r="N192" s="187"/>
      <c r="O192" s="187"/>
      <c r="P192" s="187"/>
      <c r="Q192" s="187"/>
      <c r="R192" s="187"/>
      <c r="S192" s="187"/>
      <c r="T192" s="188"/>
      <c r="AT192" s="182" t="s">
        <v>148</v>
      </c>
      <c r="AU192" s="182" t="s">
        <v>105</v>
      </c>
      <c r="AV192" s="13" t="s">
        <v>105</v>
      </c>
      <c r="AW192" s="13" t="s">
        <v>30</v>
      </c>
      <c r="AX192" s="13" t="s">
        <v>76</v>
      </c>
      <c r="AY192" s="182" t="s">
        <v>141</v>
      </c>
    </row>
    <row r="193" spans="1:65" s="13" customFormat="1" ht="11.25">
      <c r="B193" s="180"/>
      <c r="D193" s="181" t="s">
        <v>148</v>
      </c>
      <c r="E193" s="182" t="s">
        <v>1</v>
      </c>
      <c r="F193" s="183" t="s">
        <v>515</v>
      </c>
      <c r="H193" s="184">
        <v>-1.53</v>
      </c>
      <c r="I193" s="185"/>
      <c r="L193" s="180"/>
      <c r="M193" s="186"/>
      <c r="N193" s="187"/>
      <c r="O193" s="187"/>
      <c r="P193" s="187"/>
      <c r="Q193" s="187"/>
      <c r="R193" s="187"/>
      <c r="S193" s="187"/>
      <c r="T193" s="188"/>
      <c r="AT193" s="182" t="s">
        <v>148</v>
      </c>
      <c r="AU193" s="182" t="s">
        <v>105</v>
      </c>
      <c r="AV193" s="13" t="s">
        <v>105</v>
      </c>
      <c r="AW193" s="13" t="s">
        <v>30</v>
      </c>
      <c r="AX193" s="13" t="s">
        <v>76</v>
      </c>
      <c r="AY193" s="182" t="s">
        <v>141</v>
      </c>
    </row>
    <row r="194" spans="1:65" s="14" customFormat="1" ht="11.25">
      <c r="B194" s="189"/>
      <c r="D194" s="181" t="s">
        <v>148</v>
      </c>
      <c r="E194" s="190" t="s">
        <v>1</v>
      </c>
      <c r="F194" s="191" t="s">
        <v>174</v>
      </c>
      <c r="H194" s="192">
        <v>49.19</v>
      </c>
      <c r="I194" s="193"/>
      <c r="L194" s="189"/>
      <c r="M194" s="194"/>
      <c r="N194" s="195"/>
      <c r="O194" s="195"/>
      <c r="P194" s="195"/>
      <c r="Q194" s="195"/>
      <c r="R194" s="195"/>
      <c r="S194" s="195"/>
      <c r="T194" s="196"/>
      <c r="AT194" s="190" t="s">
        <v>148</v>
      </c>
      <c r="AU194" s="190" t="s">
        <v>105</v>
      </c>
      <c r="AV194" s="14" t="s">
        <v>146</v>
      </c>
      <c r="AW194" s="14" t="s">
        <v>30</v>
      </c>
      <c r="AX194" s="14" t="s">
        <v>84</v>
      </c>
      <c r="AY194" s="190" t="s">
        <v>141</v>
      </c>
    </row>
    <row r="195" spans="1:65" s="2" customFormat="1" ht="16.5" customHeight="1">
      <c r="A195" s="33"/>
      <c r="B195" s="165"/>
      <c r="C195" s="166" t="s">
        <v>276</v>
      </c>
      <c r="D195" s="166" t="s">
        <v>143</v>
      </c>
      <c r="E195" s="167" t="s">
        <v>516</v>
      </c>
      <c r="F195" s="168" t="s">
        <v>517</v>
      </c>
      <c r="G195" s="169" t="s">
        <v>231</v>
      </c>
      <c r="H195" s="170">
        <v>2.5219999999999998</v>
      </c>
      <c r="I195" s="170"/>
      <c r="J195" s="171">
        <f>ROUND(I195*H195,3)</f>
        <v>0</v>
      </c>
      <c r="K195" s="172"/>
      <c r="L195" s="34"/>
      <c r="M195" s="173" t="s">
        <v>1</v>
      </c>
      <c r="N195" s="174" t="s">
        <v>42</v>
      </c>
      <c r="O195" s="59"/>
      <c r="P195" s="175">
        <f>O195*H195</f>
        <v>0</v>
      </c>
      <c r="Q195" s="175">
        <v>1.01555</v>
      </c>
      <c r="R195" s="175">
        <f>Q195*H195</f>
        <v>2.5612170999999995</v>
      </c>
      <c r="S195" s="175">
        <v>0</v>
      </c>
      <c r="T195" s="176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77" t="s">
        <v>146</v>
      </c>
      <c r="AT195" s="177" t="s">
        <v>143</v>
      </c>
      <c r="AU195" s="177" t="s">
        <v>105</v>
      </c>
      <c r="AY195" s="18" t="s">
        <v>141</v>
      </c>
      <c r="BE195" s="178">
        <f>IF(N195="základná",J195,0)</f>
        <v>0</v>
      </c>
      <c r="BF195" s="178">
        <f>IF(N195="znížená",J195,0)</f>
        <v>0</v>
      </c>
      <c r="BG195" s="178">
        <f>IF(N195="zákl. prenesená",J195,0)</f>
        <v>0</v>
      </c>
      <c r="BH195" s="178">
        <f>IF(N195="zníž. prenesená",J195,0)</f>
        <v>0</v>
      </c>
      <c r="BI195" s="178">
        <f>IF(N195="nulová",J195,0)</f>
        <v>0</v>
      </c>
      <c r="BJ195" s="18" t="s">
        <v>105</v>
      </c>
      <c r="BK195" s="179">
        <f>ROUND(I195*H195,3)</f>
        <v>0</v>
      </c>
      <c r="BL195" s="18" t="s">
        <v>146</v>
      </c>
      <c r="BM195" s="177" t="s">
        <v>518</v>
      </c>
    </row>
    <row r="196" spans="1:65" s="13" customFormat="1" ht="11.25">
      <c r="B196" s="180"/>
      <c r="D196" s="181" t="s">
        <v>148</v>
      </c>
      <c r="E196" s="182" t="s">
        <v>1</v>
      </c>
      <c r="F196" s="183" t="s">
        <v>519</v>
      </c>
      <c r="H196" s="184">
        <v>2.5219999999999998</v>
      </c>
      <c r="I196" s="185"/>
      <c r="L196" s="180"/>
      <c r="M196" s="186"/>
      <c r="N196" s="187"/>
      <c r="O196" s="187"/>
      <c r="P196" s="187"/>
      <c r="Q196" s="187"/>
      <c r="R196" s="187"/>
      <c r="S196" s="187"/>
      <c r="T196" s="188"/>
      <c r="AT196" s="182" t="s">
        <v>148</v>
      </c>
      <c r="AU196" s="182" t="s">
        <v>105</v>
      </c>
      <c r="AV196" s="13" t="s">
        <v>105</v>
      </c>
      <c r="AW196" s="13" t="s">
        <v>30</v>
      </c>
      <c r="AX196" s="13" t="s">
        <v>84</v>
      </c>
      <c r="AY196" s="182" t="s">
        <v>141</v>
      </c>
    </row>
    <row r="197" spans="1:65" s="2" customFormat="1" ht="21.75" customHeight="1">
      <c r="A197" s="33"/>
      <c r="B197" s="165"/>
      <c r="C197" s="166" t="s">
        <v>283</v>
      </c>
      <c r="D197" s="166" t="s">
        <v>143</v>
      </c>
      <c r="E197" s="167" t="s">
        <v>520</v>
      </c>
      <c r="F197" s="168" t="s">
        <v>521</v>
      </c>
      <c r="G197" s="169" t="s">
        <v>194</v>
      </c>
      <c r="H197" s="170">
        <v>25</v>
      </c>
      <c r="I197" s="170"/>
      <c r="J197" s="171">
        <f>ROUND(I197*H197,3)</f>
        <v>0</v>
      </c>
      <c r="K197" s="172"/>
      <c r="L197" s="34"/>
      <c r="M197" s="173" t="s">
        <v>1</v>
      </c>
      <c r="N197" s="174" t="s">
        <v>42</v>
      </c>
      <c r="O197" s="59"/>
      <c r="P197" s="175">
        <f>O197*H197</f>
        <v>0</v>
      </c>
      <c r="Q197" s="175">
        <v>0.10739</v>
      </c>
      <c r="R197" s="175">
        <f>Q197*H197</f>
        <v>2.6847500000000002</v>
      </c>
      <c r="S197" s="175">
        <v>0</v>
      </c>
      <c r="T197" s="176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77" t="s">
        <v>146</v>
      </c>
      <c r="AT197" s="177" t="s">
        <v>143</v>
      </c>
      <c r="AU197" s="177" t="s">
        <v>105</v>
      </c>
      <c r="AY197" s="18" t="s">
        <v>141</v>
      </c>
      <c r="BE197" s="178">
        <f>IF(N197="základná",J197,0)</f>
        <v>0</v>
      </c>
      <c r="BF197" s="178">
        <f>IF(N197="znížená",J197,0)</f>
        <v>0</v>
      </c>
      <c r="BG197" s="178">
        <f>IF(N197="zákl. prenesená",J197,0)</f>
        <v>0</v>
      </c>
      <c r="BH197" s="178">
        <f>IF(N197="zníž. prenesená",J197,0)</f>
        <v>0</v>
      </c>
      <c r="BI197" s="178">
        <f>IF(N197="nulová",J197,0)</f>
        <v>0</v>
      </c>
      <c r="BJ197" s="18" t="s">
        <v>105</v>
      </c>
      <c r="BK197" s="179">
        <f>ROUND(I197*H197,3)</f>
        <v>0</v>
      </c>
      <c r="BL197" s="18" t="s">
        <v>146</v>
      </c>
      <c r="BM197" s="177" t="s">
        <v>522</v>
      </c>
    </row>
    <row r="198" spans="1:65" s="13" customFormat="1" ht="11.25">
      <c r="B198" s="180"/>
      <c r="D198" s="181" t="s">
        <v>148</v>
      </c>
      <c r="E198" s="182" t="s">
        <v>1</v>
      </c>
      <c r="F198" s="183" t="s">
        <v>523</v>
      </c>
      <c r="H198" s="184">
        <v>8</v>
      </c>
      <c r="I198" s="185"/>
      <c r="L198" s="180"/>
      <c r="M198" s="186"/>
      <c r="N198" s="187"/>
      <c r="O198" s="187"/>
      <c r="P198" s="187"/>
      <c r="Q198" s="187"/>
      <c r="R198" s="187"/>
      <c r="S198" s="187"/>
      <c r="T198" s="188"/>
      <c r="AT198" s="182" t="s">
        <v>148</v>
      </c>
      <c r="AU198" s="182" t="s">
        <v>105</v>
      </c>
      <c r="AV198" s="13" t="s">
        <v>105</v>
      </c>
      <c r="AW198" s="13" t="s">
        <v>30</v>
      </c>
      <c r="AX198" s="13" t="s">
        <v>76</v>
      </c>
      <c r="AY198" s="182" t="s">
        <v>141</v>
      </c>
    </row>
    <row r="199" spans="1:65" s="13" customFormat="1" ht="11.25">
      <c r="B199" s="180"/>
      <c r="D199" s="181" t="s">
        <v>148</v>
      </c>
      <c r="E199" s="182" t="s">
        <v>1</v>
      </c>
      <c r="F199" s="183" t="s">
        <v>524</v>
      </c>
      <c r="H199" s="184">
        <v>6</v>
      </c>
      <c r="I199" s="185"/>
      <c r="L199" s="180"/>
      <c r="M199" s="186"/>
      <c r="N199" s="187"/>
      <c r="O199" s="187"/>
      <c r="P199" s="187"/>
      <c r="Q199" s="187"/>
      <c r="R199" s="187"/>
      <c r="S199" s="187"/>
      <c r="T199" s="188"/>
      <c r="AT199" s="182" t="s">
        <v>148</v>
      </c>
      <c r="AU199" s="182" t="s">
        <v>105</v>
      </c>
      <c r="AV199" s="13" t="s">
        <v>105</v>
      </c>
      <c r="AW199" s="13" t="s">
        <v>30</v>
      </c>
      <c r="AX199" s="13" t="s">
        <v>76</v>
      </c>
      <c r="AY199" s="182" t="s">
        <v>141</v>
      </c>
    </row>
    <row r="200" spans="1:65" s="13" customFormat="1" ht="11.25">
      <c r="B200" s="180"/>
      <c r="D200" s="181" t="s">
        <v>148</v>
      </c>
      <c r="E200" s="182" t="s">
        <v>1</v>
      </c>
      <c r="F200" s="183" t="s">
        <v>525</v>
      </c>
      <c r="H200" s="184">
        <v>6</v>
      </c>
      <c r="I200" s="185"/>
      <c r="L200" s="180"/>
      <c r="M200" s="186"/>
      <c r="N200" s="187"/>
      <c r="O200" s="187"/>
      <c r="P200" s="187"/>
      <c r="Q200" s="187"/>
      <c r="R200" s="187"/>
      <c r="S200" s="187"/>
      <c r="T200" s="188"/>
      <c r="AT200" s="182" t="s">
        <v>148</v>
      </c>
      <c r="AU200" s="182" t="s">
        <v>105</v>
      </c>
      <c r="AV200" s="13" t="s">
        <v>105</v>
      </c>
      <c r="AW200" s="13" t="s">
        <v>30</v>
      </c>
      <c r="AX200" s="13" t="s">
        <v>76</v>
      </c>
      <c r="AY200" s="182" t="s">
        <v>141</v>
      </c>
    </row>
    <row r="201" spans="1:65" s="13" customFormat="1" ht="11.25">
      <c r="B201" s="180"/>
      <c r="D201" s="181" t="s">
        <v>148</v>
      </c>
      <c r="E201" s="182" t="s">
        <v>1</v>
      </c>
      <c r="F201" s="183" t="s">
        <v>526</v>
      </c>
      <c r="H201" s="184">
        <v>5</v>
      </c>
      <c r="I201" s="185"/>
      <c r="L201" s="180"/>
      <c r="M201" s="186"/>
      <c r="N201" s="187"/>
      <c r="O201" s="187"/>
      <c r="P201" s="187"/>
      <c r="Q201" s="187"/>
      <c r="R201" s="187"/>
      <c r="S201" s="187"/>
      <c r="T201" s="188"/>
      <c r="AT201" s="182" t="s">
        <v>148</v>
      </c>
      <c r="AU201" s="182" t="s">
        <v>105</v>
      </c>
      <c r="AV201" s="13" t="s">
        <v>105</v>
      </c>
      <c r="AW201" s="13" t="s">
        <v>30</v>
      </c>
      <c r="AX201" s="13" t="s">
        <v>76</v>
      </c>
      <c r="AY201" s="182" t="s">
        <v>141</v>
      </c>
    </row>
    <row r="202" spans="1:65" s="14" customFormat="1" ht="11.25">
      <c r="B202" s="189"/>
      <c r="D202" s="181" t="s">
        <v>148</v>
      </c>
      <c r="E202" s="190" t="s">
        <v>1</v>
      </c>
      <c r="F202" s="191" t="s">
        <v>174</v>
      </c>
      <c r="H202" s="192">
        <v>25</v>
      </c>
      <c r="I202" s="193"/>
      <c r="L202" s="189"/>
      <c r="M202" s="194"/>
      <c r="N202" s="195"/>
      <c r="O202" s="195"/>
      <c r="P202" s="195"/>
      <c r="Q202" s="195"/>
      <c r="R202" s="195"/>
      <c r="S202" s="195"/>
      <c r="T202" s="196"/>
      <c r="AT202" s="190" t="s">
        <v>148</v>
      </c>
      <c r="AU202" s="190" t="s">
        <v>105</v>
      </c>
      <c r="AV202" s="14" t="s">
        <v>146</v>
      </c>
      <c r="AW202" s="14" t="s">
        <v>30</v>
      </c>
      <c r="AX202" s="14" t="s">
        <v>84</v>
      </c>
      <c r="AY202" s="190" t="s">
        <v>141</v>
      </c>
    </row>
    <row r="203" spans="1:65" s="2" customFormat="1" ht="21.75" customHeight="1">
      <c r="A203" s="33"/>
      <c r="B203" s="165"/>
      <c r="C203" s="166" t="s">
        <v>292</v>
      </c>
      <c r="D203" s="166" t="s">
        <v>143</v>
      </c>
      <c r="E203" s="167" t="s">
        <v>527</v>
      </c>
      <c r="F203" s="168" t="s">
        <v>528</v>
      </c>
      <c r="G203" s="169" t="s">
        <v>194</v>
      </c>
      <c r="H203" s="170">
        <v>1</v>
      </c>
      <c r="I203" s="170"/>
      <c r="J203" s="171">
        <f>ROUND(I203*H203,3)</f>
        <v>0</v>
      </c>
      <c r="K203" s="172"/>
      <c r="L203" s="34"/>
      <c r="M203" s="173" t="s">
        <v>1</v>
      </c>
      <c r="N203" s="174" t="s">
        <v>42</v>
      </c>
      <c r="O203" s="59"/>
      <c r="P203" s="175">
        <f>O203*H203</f>
        <v>0</v>
      </c>
      <c r="Q203" s="175">
        <v>1.9130000000000001E-2</v>
      </c>
      <c r="R203" s="175">
        <f>Q203*H203</f>
        <v>1.9130000000000001E-2</v>
      </c>
      <c r="S203" s="175">
        <v>0</v>
      </c>
      <c r="T203" s="176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77" t="s">
        <v>146</v>
      </c>
      <c r="AT203" s="177" t="s">
        <v>143</v>
      </c>
      <c r="AU203" s="177" t="s">
        <v>105</v>
      </c>
      <c r="AY203" s="18" t="s">
        <v>141</v>
      </c>
      <c r="BE203" s="178">
        <f>IF(N203="základná",J203,0)</f>
        <v>0</v>
      </c>
      <c r="BF203" s="178">
        <f>IF(N203="znížená",J203,0)</f>
        <v>0</v>
      </c>
      <c r="BG203" s="178">
        <f>IF(N203="zákl. prenesená",J203,0)</f>
        <v>0</v>
      </c>
      <c r="BH203" s="178">
        <f>IF(N203="zníž. prenesená",J203,0)</f>
        <v>0</v>
      </c>
      <c r="BI203" s="178">
        <f>IF(N203="nulová",J203,0)</f>
        <v>0</v>
      </c>
      <c r="BJ203" s="18" t="s">
        <v>105</v>
      </c>
      <c r="BK203" s="179">
        <f>ROUND(I203*H203,3)</f>
        <v>0</v>
      </c>
      <c r="BL203" s="18" t="s">
        <v>146</v>
      </c>
      <c r="BM203" s="177" t="s">
        <v>529</v>
      </c>
    </row>
    <row r="204" spans="1:65" s="13" customFormat="1" ht="11.25">
      <c r="B204" s="180"/>
      <c r="D204" s="181" t="s">
        <v>148</v>
      </c>
      <c r="E204" s="182" t="s">
        <v>1</v>
      </c>
      <c r="F204" s="183" t="s">
        <v>530</v>
      </c>
      <c r="H204" s="184">
        <v>1</v>
      </c>
      <c r="I204" s="185"/>
      <c r="L204" s="180"/>
      <c r="M204" s="186"/>
      <c r="N204" s="187"/>
      <c r="O204" s="187"/>
      <c r="P204" s="187"/>
      <c r="Q204" s="187"/>
      <c r="R204" s="187"/>
      <c r="S204" s="187"/>
      <c r="T204" s="188"/>
      <c r="AT204" s="182" t="s">
        <v>148</v>
      </c>
      <c r="AU204" s="182" t="s">
        <v>105</v>
      </c>
      <c r="AV204" s="13" t="s">
        <v>105</v>
      </c>
      <c r="AW204" s="13" t="s">
        <v>30</v>
      </c>
      <c r="AX204" s="13" t="s">
        <v>84</v>
      </c>
      <c r="AY204" s="182" t="s">
        <v>141</v>
      </c>
    </row>
    <row r="205" spans="1:65" s="12" customFormat="1" ht="22.9" customHeight="1">
      <c r="B205" s="153"/>
      <c r="D205" s="154" t="s">
        <v>75</v>
      </c>
      <c r="E205" s="163" t="s">
        <v>146</v>
      </c>
      <c r="F205" s="163" t="s">
        <v>531</v>
      </c>
      <c r="I205" s="156"/>
      <c r="J205" s="164">
        <f>BK205</f>
        <v>0</v>
      </c>
      <c r="L205" s="153"/>
      <c r="M205" s="157"/>
      <c r="N205" s="158"/>
      <c r="O205" s="158"/>
      <c r="P205" s="159">
        <f>SUM(P206:P244)</f>
        <v>0</v>
      </c>
      <c r="Q205" s="158"/>
      <c r="R205" s="159">
        <f>SUM(R206:R244)</f>
        <v>15.019155649999998</v>
      </c>
      <c r="S205" s="158"/>
      <c r="T205" s="160">
        <f>SUM(T206:T244)</f>
        <v>0</v>
      </c>
      <c r="AR205" s="154" t="s">
        <v>84</v>
      </c>
      <c r="AT205" s="161" t="s">
        <v>75</v>
      </c>
      <c r="AU205" s="161" t="s">
        <v>84</v>
      </c>
      <c r="AY205" s="154" t="s">
        <v>141</v>
      </c>
      <c r="BK205" s="162">
        <f>SUM(BK206:BK244)</f>
        <v>0</v>
      </c>
    </row>
    <row r="206" spans="1:65" s="2" customFormat="1" ht="21.75" customHeight="1">
      <c r="A206" s="33"/>
      <c r="B206" s="165"/>
      <c r="C206" s="166" t="s">
        <v>296</v>
      </c>
      <c r="D206" s="166" t="s">
        <v>143</v>
      </c>
      <c r="E206" s="167" t="s">
        <v>532</v>
      </c>
      <c r="F206" s="168" t="s">
        <v>533</v>
      </c>
      <c r="G206" s="169" t="s">
        <v>162</v>
      </c>
      <c r="H206" s="170">
        <v>5.8780000000000001</v>
      </c>
      <c r="I206" s="170"/>
      <c r="J206" s="171">
        <f>ROUND(I206*H206,3)</f>
        <v>0</v>
      </c>
      <c r="K206" s="172"/>
      <c r="L206" s="34"/>
      <c r="M206" s="173" t="s">
        <v>1</v>
      </c>
      <c r="N206" s="174" t="s">
        <v>42</v>
      </c>
      <c r="O206" s="59"/>
      <c r="P206" s="175">
        <f>O206*H206</f>
        <v>0</v>
      </c>
      <c r="Q206" s="175">
        <v>2.4018999999999999</v>
      </c>
      <c r="R206" s="175">
        <f>Q206*H206</f>
        <v>14.118368199999999</v>
      </c>
      <c r="S206" s="175">
        <v>0</v>
      </c>
      <c r="T206" s="176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77" t="s">
        <v>146</v>
      </c>
      <c r="AT206" s="177" t="s">
        <v>143</v>
      </c>
      <c r="AU206" s="177" t="s">
        <v>105</v>
      </c>
      <c r="AY206" s="18" t="s">
        <v>141</v>
      </c>
      <c r="BE206" s="178">
        <f>IF(N206="základná",J206,0)</f>
        <v>0</v>
      </c>
      <c r="BF206" s="178">
        <f>IF(N206="znížená",J206,0)</f>
        <v>0</v>
      </c>
      <c r="BG206" s="178">
        <f>IF(N206="zákl. prenesená",J206,0)</f>
        <v>0</v>
      </c>
      <c r="BH206" s="178">
        <f>IF(N206="zníž. prenesená",J206,0)</f>
        <v>0</v>
      </c>
      <c r="BI206" s="178">
        <f>IF(N206="nulová",J206,0)</f>
        <v>0</v>
      </c>
      <c r="BJ206" s="18" t="s">
        <v>105</v>
      </c>
      <c r="BK206" s="179">
        <f>ROUND(I206*H206,3)</f>
        <v>0</v>
      </c>
      <c r="BL206" s="18" t="s">
        <v>146</v>
      </c>
      <c r="BM206" s="177" t="s">
        <v>534</v>
      </c>
    </row>
    <row r="207" spans="1:65" s="13" customFormat="1" ht="11.25">
      <c r="B207" s="180"/>
      <c r="D207" s="181" t="s">
        <v>148</v>
      </c>
      <c r="E207" s="182" t="s">
        <v>1</v>
      </c>
      <c r="F207" s="183" t="s">
        <v>535</v>
      </c>
      <c r="H207" s="184">
        <v>0.88100000000000001</v>
      </c>
      <c r="I207" s="185"/>
      <c r="L207" s="180"/>
      <c r="M207" s="186"/>
      <c r="N207" s="187"/>
      <c r="O207" s="187"/>
      <c r="P207" s="187"/>
      <c r="Q207" s="187"/>
      <c r="R207" s="187"/>
      <c r="S207" s="187"/>
      <c r="T207" s="188"/>
      <c r="AT207" s="182" t="s">
        <v>148</v>
      </c>
      <c r="AU207" s="182" t="s">
        <v>105</v>
      </c>
      <c r="AV207" s="13" t="s">
        <v>105</v>
      </c>
      <c r="AW207" s="13" t="s">
        <v>30</v>
      </c>
      <c r="AX207" s="13" t="s">
        <v>76</v>
      </c>
      <c r="AY207" s="182" t="s">
        <v>141</v>
      </c>
    </row>
    <row r="208" spans="1:65" s="13" customFormat="1" ht="11.25">
      <c r="B208" s="180"/>
      <c r="D208" s="181" t="s">
        <v>148</v>
      </c>
      <c r="E208" s="182" t="s">
        <v>1</v>
      </c>
      <c r="F208" s="183" t="s">
        <v>536</v>
      </c>
      <c r="H208" s="184">
        <v>2.863</v>
      </c>
      <c r="I208" s="185"/>
      <c r="L208" s="180"/>
      <c r="M208" s="186"/>
      <c r="N208" s="187"/>
      <c r="O208" s="187"/>
      <c r="P208" s="187"/>
      <c r="Q208" s="187"/>
      <c r="R208" s="187"/>
      <c r="S208" s="187"/>
      <c r="T208" s="188"/>
      <c r="AT208" s="182" t="s">
        <v>148</v>
      </c>
      <c r="AU208" s="182" t="s">
        <v>105</v>
      </c>
      <c r="AV208" s="13" t="s">
        <v>105</v>
      </c>
      <c r="AW208" s="13" t="s">
        <v>30</v>
      </c>
      <c r="AX208" s="13" t="s">
        <v>76</v>
      </c>
      <c r="AY208" s="182" t="s">
        <v>141</v>
      </c>
    </row>
    <row r="209" spans="1:65" s="16" customFormat="1" ht="11.25">
      <c r="B209" s="217"/>
      <c r="D209" s="181" t="s">
        <v>148</v>
      </c>
      <c r="E209" s="218" t="s">
        <v>1</v>
      </c>
      <c r="F209" s="219" t="s">
        <v>344</v>
      </c>
      <c r="H209" s="220">
        <v>3.7440000000000002</v>
      </c>
      <c r="I209" s="221"/>
      <c r="L209" s="217"/>
      <c r="M209" s="222"/>
      <c r="N209" s="223"/>
      <c r="O209" s="223"/>
      <c r="P209" s="223"/>
      <c r="Q209" s="223"/>
      <c r="R209" s="223"/>
      <c r="S209" s="223"/>
      <c r="T209" s="224"/>
      <c r="AT209" s="218" t="s">
        <v>148</v>
      </c>
      <c r="AU209" s="218" t="s">
        <v>105</v>
      </c>
      <c r="AV209" s="16" t="s">
        <v>156</v>
      </c>
      <c r="AW209" s="16" t="s">
        <v>30</v>
      </c>
      <c r="AX209" s="16" t="s">
        <v>76</v>
      </c>
      <c r="AY209" s="218" t="s">
        <v>141</v>
      </c>
    </row>
    <row r="210" spans="1:65" s="13" customFormat="1" ht="11.25">
      <c r="B210" s="180"/>
      <c r="D210" s="181" t="s">
        <v>148</v>
      </c>
      <c r="E210" s="182" t="s">
        <v>1</v>
      </c>
      <c r="F210" s="183" t="s">
        <v>537</v>
      </c>
      <c r="H210" s="184">
        <v>0.219</v>
      </c>
      <c r="I210" s="185"/>
      <c r="L210" s="180"/>
      <c r="M210" s="186"/>
      <c r="N210" s="187"/>
      <c r="O210" s="187"/>
      <c r="P210" s="187"/>
      <c r="Q210" s="187"/>
      <c r="R210" s="187"/>
      <c r="S210" s="187"/>
      <c r="T210" s="188"/>
      <c r="AT210" s="182" t="s">
        <v>148</v>
      </c>
      <c r="AU210" s="182" t="s">
        <v>105</v>
      </c>
      <c r="AV210" s="13" t="s">
        <v>105</v>
      </c>
      <c r="AW210" s="13" t="s">
        <v>30</v>
      </c>
      <c r="AX210" s="13" t="s">
        <v>76</v>
      </c>
      <c r="AY210" s="182" t="s">
        <v>141</v>
      </c>
    </row>
    <row r="211" spans="1:65" s="13" customFormat="1" ht="11.25">
      <c r="B211" s="180"/>
      <c r="D211" s="181" t="s">
        <v>148</v>
      </c>
      <c r="E211" s="182" t="s">
        <v>1</v>
      </c>
      <c r="F211" s="183" t="s">
        <v>538</v>
      </c>
      <c r="H211" s="184">
        <v>0.78</v>
      </c>
      <c r="I211" s="185"/>
      <c r="L211" s="180"/>
      <c r="M211" s="186"/>
      <c r="N211" s="187"/>
      <c r="O211" s="187"/>
      <c r="P211" s="187"/>
      <c r="Q211" s="187"/>
      <c r="R211" s="187"/>
      <c r="S211" s="187"/>
      <c r="T211" s="188"/>
      <c r="AT211" s="182" t="s">
        <v>148</v>
      </c>
      <c r="AU211" s="182" t="s">
        <v>105</v>
      </c>
      <c r="AV211" s="13" t="s">
        <v>105</v>
      </c>
      <c r="AW211" s="13" t="s">
        <v>30</v>
      </c>
      <c r="AX211" s="13" t="s">
        <v>76</v>
      </c>
      <c r="AY211" s="182" t="s">
        <v>141</v>
      </c>
    </row>
    <row r="212" spans="1:65" s="13" customFormat="1" ht="11.25">
      <c r="B212" s="180"/>
      <c r="D212" s="181" t="s">
        <v>148</v>
      </c>
      <c r="E212" s="182" t="s">
        <v>1</v>
      </c>
      <c r="F212" s="183" t="s">
        <v>539</v>
      </c>
      <c r="H212" s="184">
        <v>0.23799999999999999</v>
      </c>
      <c r="I212" s="185"/>
      <c r="L212" s="180"/>
      <c r="M212" s="186"/>
      <c r="N212" s="187"/>
      <c r="O212" s="187"/>
      <c r="P212" s="187"/>
      <c r="Q212" s="187"/>
      <c r="R212" s="187"/>
      <c r="S212" s="187"/>
      <c r="T212" s="188"/>
      <c r="AT212" s="182" t="s">
        <v>148</v>
      </c>
      <c r="AU212" s="182" t="s">
        <v>105</v>
      </c>
      <c r="AV212" s="13" t="s">
        <v>105</v>
      </c>
      <c r="AW212" s="13" t="s">
        <v>30</v>
      </c>
      <c r="AX212" s="13" t="s">
        <v>76</v>
      </c>
      <c r="AY212" s="182" t="s">
        <v>141</v>
      </c>
    </row>
    <row r="213" spans="1:65" s="13" customFormat="1" ht="11.25">
      <c r="B213" s="180"/>
      <c r="D213" s="181" t="s">
        <v>148</v>
      </c>
      <c r="E213" s="182" t="s">
        <v>1</v>
      </c>
      <c r="F213" s="183" t="s">
        <v>540</v>
      </c>
      <c r="H213" s="184">
        <v>0.26900000000000002</v>
      </c>
      <c r="I213" s="185"/>
      <c r="L213" s="180"/>
      <c r="M213" s="186"/>
      <c r="N213" s="187"/>
      <c r="O213" s="187"/>
      <c r="P213" s="187"/>
      <c r="Q213" s="187"/>
      <c r="R213" s="187"/>
      <c r="S213" s="187"/>
      <c r="T213" s="188"/>
      <c r="AT213" s="182" t="s">
        <v>148</v>
      </c>
      <c r="AU213" s="182" t="s">
        <v>105</v>
      </c>
      <c r="AV213" s="13" t="s">
        <v>105</v>
      </c>
      <c r="AW213" s="13" t="s">
        <v>30</v>
      </c>
      <c r="AX213" s="13" t="s">
        <v>76</v>
      </c>
      <c r="AY213" s="182" t="s">
        <v>141</v>
      </c>
    </row>
    <row r="214" spans="1:65" s="13" customFormat="1" ht="11.25">
      <c r="B214" s="180"/>
      <c r="D214" s="181" t="s">
        <v>148</v>
      </c>
      <c r="E214" s="182" t="s">
        <v>1</v>
      </c>
      <c r="F214" s="183" t="s">
        <v>541</v>
      </c>
      <c r="H214" s="184">
        <v>2.4E-2</v>
      </c>
      <c r="I214" s="185"/>
      <c r="L214" s="180"/>
      <c r="M214" s="186"/>
      <c r="N214" s="187"/>
      <c r="O214" s="187"/>
      <c r="P214" s="187"/>
      <c r="Q214" s="187"/>
      <c r="R214" s="187"/>
      <c r="S214" s="187"/>
      <c r="T214" s="188"/>
      <c r="AT214" s="182" t="s">
        <v>148</v>
      </c>
      <c r="AU214" s="182" t="s">
        <v>105</v>
      </c>
      <c r="AV214" s="13" t="s">
        <v>105</v>
      </c>
      <c r="AW214" s="13" t="s">
        <v>30</v>
      </c>
      <c r="AX214" s="13" t="s">
        <v>76</v>
      </c>
      <c r="AY214" s="182" t="s">
        <v>141</v>
      </c>
    </row>
    <row r="215" spans="1:65" s="16" customFormat="1" ht="11.25">
      <c r="B215" s="217"/>
      <c r="D215" s="181" t="s">
        <v>148</v>
      </c>
      <c r="E215" s="218" t="s">
        <v>1</v>
      </c>
      <c r="F215" s="219" t="s">
        <v>344</v>
      </c>
      <c r="H215" s="220">
        <v>1.53</v>
      </c>
      <c r="I215" s="221"/>
      <c r="L215" s="217"/>
      <c r="M215" s="222"/>
      <c r="N215" s="223"/>
      <c r="O215" s="223"/>
      <c r="P215" s="223"/>
      <c r="Q215" s="223"/>
      <c r="R215" s="223"/>
      <c r="S215" s="223"/>
      <c r="T215" s="224"/>
      <c r="AT215" s="218" t="s">
        <v>148</v>
      </c>
      <c r="AU215" s="218" t="s">
        <v>105</v>
      </c>
      <c r="AV215" s="16" t="s">
        <v>156</v>
      </c>
      <c r="AW215" s="16" t="s">
        <v>30</v>
      </c>
      <c r="AX215" s="16" t="s">
        <v>76</v>
      </c>
      <c r="AY215" s="218" t="s">
        <v>141</v>
      </c>
    </row>
    <row r="216" spans="1:65" s="13" customFormat="1" ht="11.25">
      <c r="B216" s="180"/>
      <c r="D216" s="181" t="s">
        <v>148</v>
      </c>
      <c r="E216" s="182" t="s">
        <v>1</v>
      </c>
      <c r="F216" s="183" t="s">
        <v>542</v>
      </c>
      <c r="H216" s="184">
        <v>0.60399999999999998</v>
      </c>
      <c r="I216" s="185"/>
      <c r="L216" s="180"/>
      <c r="M216" s="186"/>
      <c r="N216" s="187"/>
      <c r="O216" s="187"/>
      <c r="P216" s="187"/>
      <c r="Q216" s="187"/>
      <c r="R216" s="187"/>
      <c r="S216" s="187"/>
      <c r="T216" s="188"/>
      <c r="AT216" s="182" t="s">
        <v>148</v>
      </c>
      <c r="AU216" s="182" t="s">
        <v>105</v>
      </c>
      <c r="AV216" s="13" t="s">
        <v>105</v>
      </c>
      <c r="AW216" s="13" t="s">
        <v>30</v>
      </c>
      <c r="AX216" s="13" t="s">
        <v>76</v>
      </c>
      <c r="AY216" s="182" t="s">
        <v>141</v>
      </c>
    </row>
    <row r="217" spans="1:65" s="16" customFormat="1" ht="11.25">
      <c r="B217" s="217"/>
      <c r="D217" s="181" t="s">
        <v>148</v>
      </c>
      <c r="E217" s="218" t="s">
        <v>1</v>
      </c>
      <c r="F217" s="219" t="s">
        <v>344</v>
      </c>
      <c r="H217" s="220">
        <v>0.60399999999999998</v>
      </c>
      <c r="I217" s="221"/>
      <c r="L217" s="217"/>
      <c r="M217" s="222"/>
      <c r="N217" s="223"/>
      <c r="O217" s="223"/>
      <c r="P217" s="223"/>
      <c r="Q217" s="223"/>
      <c r="R217" s="223"/>
      <c r="S217" s="223"/>
      <c r="T217" s="224"/>
      <c r="AT217" s="218" t="s">
        <v>148</v>
      </c>
      <c r="AU217" s="218" t="s">
        <v>105</v>
      </c>
      <c r="AV217" s="16" t="s">
        <v>156</v>
      </c>
      <c r="AW217" s="16" t="s">
        <v>30</v>
      </c>
      <c r="AX217" s="16" t="s">
        <v>76</v>
      </c>
      <c r="AY217" s="218" t="s">
        <v>141</v>
      </c>
    </row>
    <row r="218" spans="1:65" s="14" customFormat="1" ht="11.25">
      <c r="B218" s="189"/>
      <c r="D218" s="181" t="s">
        <v>148</v>
      </c>
      <c r="E218" s="190" t="s">
        <v>1</v>
      </c>
      <c r="F218" s="191" t="s">
        <v>174</v>
      </c>
      <c r="H218" s="192">
        <v>5.8780000000000001</v>
      </c>
      <c r="I218" s="193"/>
      <c r="L218" s="189"/>
      <c r="M218" s="194"/>
      <c r="N218" s="195"/>
      <c r="O218" s="195"/>
      <c r="P218" s="195"/>
      <c r="Q218" s="195"/>
      <c r="R218" s="195"/>
      <c r="S218" s="195"/>
      <c r="T218" s="196"/>
      <c r="AT218" s="190" t="s">
        <v>148</v>
      </c>
      <c r="AU218" s="190" t="s">
        <v>105</v>
      </c>
      <c r="AV218" s="14" t="s">
        <v>146</v>
      </c>
      <c r="AW218" s="14" t="s">
        <v>30</v>
      </c>
      <c r="AX218" s="14" t="s">
        <v>84</v>
      </c>
      <c r="AY218" s="190" t="s">
        <v>141</v>
      </c>
    </row>
    <row r="219" spans="1:65" s="2" customFormat="1" ht="16.5" customHeight="1">
      <c r="A219" s="33"/>
      <c r="B219" s="165"/>
      <c r="C219" s="166" t="s">
        <v>303</v>
      </c>
      <c r="D219" s="166" t="s">
        <v>143</v>
      </c>
      <c r="E219" s="167" t="s">
        <v>543</v>
      </c>
      <c r="F219" s="168" t="s">
        <v>544</v>
      </c>
      <c r="G219" s="169" t="s">
        <v>103</v>
      </c>
      <c r="H219" s="170">
        <v>48.256999999999998</v>
      </c>
      <c r="I219" s="170"/>
      <c r="J219" s="171">
        <f>ROUND(I219*H219,3)</f>
        <v>0</v>
      </c>
      <c r="K219" s="172"/>
      <c r="L219" s="34"/>
      <c r="M219" s="173" t="s">
        <v>1</v>
      </c>
      <c r="N219" s="174" t="s">
        <v>42</v>
      </c>
      <c r="O219" s="59"/>
      <c r="P219" s="175">
        <f>O219*H219</f>
        <v>0</v>
      </c>
      <c r="Q219" s="175">
        <v>1.1299999999999999E-3</v>
      </c>
      <c r="R219" s="175">
        <f>Q219*H219</f>
        <v>5.4530409999999994E-2</v>
      </c>
      <c r="S219" s="175">
        <v>0</v>
      </c>
      <c r="T219" s="176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77" t="s">
        <v>146</v>
      </c>
      <c r="AT219" s="177" t="s">
        <v>143</v>
      </c>
      <c r="AU219" s="177" t="s">
        <v>105</v>
      </c>
      <c r="AY219" s="18" t="s">
        <v>141</v>
      </c>
      <c r="BE219" s="178">
        <f>IF(N219="základná",J219,0)</f>
        <v>0</v>
      </c>
      <c r="BF219" s="178">
        <f>IF(N219="znížená",J219,0)</f>
        <v>0</v>
      </c>
      <c r="BG219" s="178">
        <f>IF(N219="zákl. prenesená",J219,0)</f>
        <v>0</v>
      </c>
      <c r="BH219" s="178">
        <f>IF(N219="zníž. prenesená",J219,0)</f>
        <v>0</v>
      </c>
      <c r="BI219" s="178">
        <f>IF(N219="nulová",J219,0)</f>
        <v>0</v>
      </c>
      <c r="BJ219" s="18" t="s">
        <v>105</v>
      </c>
      <c r="BK219" s="179">
        <f>ROUND(I219*H219,3)</f>
        <v>0</v>
      </c>
      <c r="BL219" s="18" t="s">
        <v>146</v>
      </c>
      <c r="BM219" s="177" t="s">
        <v>545</v>
      </c>
    </row>
    <row r="220" spans="1:65" s="13" customFormat="1" ht="11.25">
      <c r="B220" s="180"/>
      <c r="D220" s="181" t="s">
        <v>148</v>
      </c>
      <c r="E220" s="182" t="s">
        <v>1</v>
      </c>
      <c r="F220" s="183" t="s">
        <v>546</v>
      </c>
      <c r="H220" s="184">
        <v>7.4530000000000003</v>
      </c>
      <c r="I220" s="185"/>
      <c r="L220" s="180"/>
      <c r="M220" s="186"/>
      <c r="N220" s="187"/>
      <c r="O220" s="187"/>
      <c r="P220" s="187"/>
      <c r="Q220" s="187"/>
      <c r="R220" s="187"/>
      <c r="S220" s="187"/>
      <c r="T220" s="188"/>
      <c r="AT220" s="182" t="s">
        <v>148</v>
      </c>
      <c r="AU220" s="182" t="s">
        <v>105</v>
      </c>
      <c r="AV220" s="13" t="s">
        <v>105</v>
      </c>
      <c r="AW220" s="13" t="s">
        <v>30</v>
      </c>
      <c r="AX220" s="13" t="s">
        <v>76</v>
      </c>
      <c r="AY220" s="182" t="s">
        <v>141</v>
      </c>
    </row>
    <row r="221" spans="1:65" s="13" customFormat="1" ht="11.25">
      <c r="B221" s="180"/>
      <c r="D221" s="181" t="s">
        <v>148</v>
      </c>
      <c r="E221" s="182" t="s">
        <v>1</v>
      </c>
      <c r="F221" s="183" t="s">
        <v>547</v>
      </c>
      <c r="H221" s="184">
        <v>17.341000000000001</v>
      </c>
      <c r="I221" s="185"/>
      <c r="L221" s="180"/>
      <c r="M221" s="186"/>
      <c r="N221" s="187"/>
      <c r="O221" s="187"/>
      <c r="P221" s="187"/>
      <c r="Q221" s="187"/>
      <c r="R221" s="187"/>
      <c r="S221" s="187"/>
      <c r="T221" s="188"/>
      <c r="AT221" s="182" t="s">
        <v>148</v>
      </c>
      <c r="AU221" s="182" t="s">
        <v>105</v>
      </c>
      <c r="AV221" s="13" t="s">
        <v>105</v>
      </c>
      <c r="AW221" s="13" t="s">
        <v>30</v>
      </c>
      <c r="AX221" s="13" t="s">
        <v>76</v>
      </c>
      <c r="AY221" s="182" t="s">
        <v>141</v>
      </c>
    </row>
    <row r="222" spans="1:65" s="16" customFormat="1" ht="11.25">
      <c r="B222" s="217"/>
      <c r="D222" s="181" t="s">
        <v>148</v>
      </c>
      <c r="E222" s="218" t="s">
        <v>1</v>
      </c>
      <c r="F222" s="219" t="s">
        <v>344</v>
      </c>
      <c r="H222" s="220">
        <v>24.794</v>
      </c>
      <c r="I222" s="221"/>
      <c r="L222" s="217"/>
      <c r="M222" s="222"/>
      <c r="N222" s="223"/>
      <c r="O222" s="223"/>
      <c r="P222" s="223"/>
      <c r="Q222" s="223"/>
      <c r="R222" s="223"/>
      <c r="S222" s="223"/>
      <c r="T222" s="224"/>
      <c r="AT222" s="218" t="s">
        <v>148</v>
      </c>
      <c r="AU222" s="218" t="s">
        <v>105</v>
      </c>
      <c r="AV222" s="16" t="s">
        <v>156</v>
      </c>
      <c r="AW222" s="16" t="s">
        <v>30</v>
      </c>
      <c r="AX222" s="16" t="s">
        <v>76</v>
      </c>
      <c r="AY222" s="218" t="s">
        <v>141</v>
      </c>
    </row>
    <row r="223" spans="1:65" s="13" customFormat="1" ht="11.25">
      <c r="B223" s="180"/>
      <c r="D223" s="181" t="s">
        <v>148</v>
      </c>
      <c r="E223" s="182" t="s">
        <v>1</v>
      </c>
      <c r="F223" s="183" t="s">
        <v>548</v>
      </c>
      <c r="H223" s="184">
        <v>2.375</v>
      </c>
      <c r="I223" s="185"/>
      <c r="L223" s="180"/>
      <c r="M223" s="186"/>
      <c r="N223" s="187"/>
      <c r="O223" s="187"/>
      <c r="P223" s="187"/>
      <c r="Q223" s="187"/>
      <c r="R223" s="187"/>
      <c r="S223" s="187"/>
      <c r="T223" s="188"/>
      <c r="AT223" s="182" t="s">
        <v>148</v>
      </c>
      <c r="AU223" s="182" t="s">
        <v>105</v>
      </c>
      <c r="AV223" s="13" t="s">
        <v>105</v>
      </c>
      <c r="AW223" s="13" t="s">
        <v>30</v>
      </c>
      <c r="AX223" s="13" t="s">
        <v>76</v>
      </c>
      <c r="AY223" s="182" t="s">
        <v>141</v>
      </c>
    </row>
    <row r="224" spans="1:65" s="13" customFormat="1" ht="11.25">
      <c r="B224" s="180"/>
      <c r="D224" s="181" t="s">
        <v>148</v>
      </c>
      <c r="E224" s="182" t="s">
        <v>1</v>
      </c>
      <c r="F224" s="183" t="s">
        <v>549</v>
      </c>
      <c r="H224" s="184">
        <v>7.157</v>
      </c>
      <c r="I224" s="185"/>
      <c r="L224" s="180"/>
      <c r="M224" s="186"/>
      <c r="N224" s="187"/>
      <c r="O224" s="187"/>
      <c r="P224" s="187"/>
      <c r="Q224" s="187"/>
      <c r="R224" s="187"/>
      <c r="S224" s="187"/>
      <c r="T224" s="188"/>
      <c r="AT224" s="182" t="s">
        <v>148</v>
      </c>
      <c r="AU224" s="182" t="s">
        <v>105</v>
      </c>
      <c r="AV224" s="13" t="s">
        <v>105</v>
      </c>
      <c r="AW224" s="13" t="s">
        <v>30</v>
      </c>
      <c r="AX224" s="13" t="s">
        <v>76</v>
      </c>
      <c r="AY224" s="182" t="s">
        <v>141</v>
      </c>
    </row>
    <row r="225" spans="1:65" s="13" customFormat="1" ht="11.25">
      <c r="B225" s="180"/>
      <c r="D225" s="181" t="s">
        <v>148</v>
      </c>
      <c r="E225" s="182" t="s">
        <v>1</v>
      </c>
      <c r="F225" s="183" t="s">
        <v>550</v>
      </c>
      <c r="H225" s="184">
        <v>2.5249999999999999</v>
      </c>
      <c r="I225" s="185"/>
      <c r="L225" s="180"/>
      <c r="M225" s="186"/>
      <c r="N225" s="187"/>
      <c r="O225" s="187"/>
      <c r="P225" s="187"/>
      <c r="Q225" s="187"/>
      <c r="R225" s="187"/>
      <c r="S225" s="187"/>
      <c r="T225" s="188"/>
      <c r="AT225" s="182" t="s">
        <v>148</v>
      </c>
      <c r="AU225" s="182" t="s">
        <v>105</v>
      </c>
      <c r="AV225" s="13" t="s">
        <v>105</v>
      </c>
      <c r="AW225" s="13" t="s">
        <v>30</v>
      </c>
      <c r="AX225" s="13" t="s">
        <v>76</v>
      </c>
      <c r="AY225" s="182" t="s">
        <v>141</v>
      </c>
    </row>
    <row r="226" spans="1:65" s="13" customFormat="1" ht="11.25">
      <c r="B226" s="180"/>
      <c r="D226" s="181" t="s">
        <v>148</v>
      </c>
      <c r="E226" s="182" t="s">
        <v>1</v>
      </c>
      <c r="F226" s="183" t="s">
        <v>551</v>
      </c>
      <c r="H226" s="184">
        <v>2.7749999999999999</v>
      </c>
      <c r="I226" s="185"/>
      <c r="L226" s="180"/>
      <c r="M226" s="186"/>
      <c r="N226" s="187"/>
      <c r="O226" s="187"/>
      <c r="P226" s="187"/>
      <c r="Q226" s="187"/>
      <c r="R226" s="187"/>
      <c r="S226" s="187"/>
      <c r="T226" s="188"/>
      <c r="AT226" s="182" t="s">
        <v>148</v>
      </c>
      <c r="AU226" s="182" t="s">
        <v>105</v>
      </c>
      <c r="AV226" s="13" t="s">
        <v>105</v>
      </c>
      <c r="AW226" s="13" t="s">
        <v>30</v>
      </c>
      <c r="AX226" s="13" t="s">
        <v>76</v>
      </c>
      <c r="AY226" s="182" t="s">
        <v>141</v>
      </c>
    </row>
    <row r="227" spans="1:65" s="13" customFormat="1" ht="11.25">
      <c r="B227" s="180"/>
      <c r="D227" s="181" t="s">
        <v>148</v>
      </c>
      <c r="E227" s="182" t="s">
        <v>1</v>
      </c>
      <c r="F227" s="183" t="s">
        <v>552</v>
      </c>
      <c r="H227" s="184">
        <v>0.253</v>
      </c>
      <c r="I227" s="185"/>
      <c r="L227" s="180"/>
      <c r="M227" s="186"/>
      <c r="N227" s="187"/>
      <c r="O227" s="187"/>
      <c r="P227" s="187"/>
      <c r="Q227" s="187"/>
      <c r="R227" s="187"/>
      <c r="S227" s="187"/>
      <c r="T227" s="188"/>
      <c r="AT227" s="182" t="s">
        <v>148</v>
      </c>
      <c r="AU227" s="182" t="s">
        <v>105</v>
      </c>
      <c r="AV227" s="13" t="s">
        <v>105</v>
      </c>
      <c r="AW227" s="13" t="s">
        <v>30</v>
      </c>
      <c r="AX227" s="13" t="s">
        <v>76</v>
      </c>
      <c r="AY227" s="182" t="s">
        <v>141</v>
      </c>
    </row>
    <row r="228" spans="1:65" s="16" customFormat="1" ht="11.25">
      <c r="B228" s="217"/>
      <c r="D228" s="181" t="s">
        <v>148</v>
      </c>
      <c r="E228" s="218" t="s">
        <v>1</v>
      </c>
      <c r="F228" s="219" t="s">
        <v>344</v>
      </c>
      <c r="H228" s="220">
        <v>15.085000000000001</v>
      </c>
      <c r="I228" s="221"/>
      <c r="L228" s="217"/>
      <c r="M228" s="222"/>
      <c r="N228" s="223"/>
      <c r="O228" s="223"/>
      <c r="P228" s="223"/>
      <c r="Q228" s="223"/>
      <c r="R228" s="223"/>
      <c r="S228" s="223"/>
      <c r="T228" s="224"/>
      <c r="AT228" s="218" t="s">
        <v>148</v>
      </c>
      <c r="AU228" s="218" t="s">
        <v>105</v>
      </c>
      <c r="AV228" s="16" t="s">
        <v>156</v>
      </c>
      <c r="AW228" s="16" t="s">
        <v>30</v>
      </c>
      <c r="AX228" s="16" t="s">
        <v>76</v>
      </c>
      <c r="AY228" s="218" t="s">
        <v>141</v>
      </c>
    </row>
    <row r="229" spans="1:65" s="13" customFormat="1" ht="11.25">
      <c r="B229" s="180"/>
      <c r="D229" s="181" t="s">
        <v>148</v>
      </c>
      <c r="E229" s="182" t="s">
        <v>1</v>
      </c>
      <c r="F229" s="183" t="s">
        <v>553</v>
      </c>
      <c r="H229" s="184">
        <v>8.3780000000000001</v>
      </c>
      <c r="I229" s="185"/>
      <c r="L229" s="180"/>
      <c r="M229" s="186"/>
      <c r="N229" s="187"/>
      <c r="O229" s="187"/>
      <c r="P229" s="187"/>
      <c r="Q229" s="187"/>
      <c r="R229" s="187"/>
      <c r="S229" s="187"/>
      <c r="T229" s="188"/>
      <c r="AT229" s="182" t="s">
        <v>148</v>
      </c>
      <c r="AU229" s="182" t="s">
        <v>105</v>
      </c>
      <c r="AV229" s="13" t="s">
        <v>105</v>
      </c>
      <c r="AW229" s="13" t="s">
        <v>30</v>
      </c>
      <c r="AX229" s="13" t="s">
        <v>76</v>
      </c>
      <c r="AY229" s="182" t="s">
        <v>141</v>
      </c>
    </row>
    <row r="230" spans="1:65" s="16" customFormat="1" ht="11.25">
      <c r="B230" s="217"/>
      <c r="D230" s="181" t="s">
        <v>148</v>
      </c>
      <c r="E230" s="218" t="s">
        <v>1</v>
      </c>
      <c r="F230" s="219" t="s">
        <v>344</v>
      </c>
      <c r="H230" s="220">
        <v>8.3780000000000001</v>
      </c>
      <c r="I230" s="221"/>
      <c r="L230" s="217"/>
      <c r="M230" s="222"/>
      <c r="N230" s="223"/>
      <c r="O230" s="223"/>
      <c r="P230" s="223"/>
      <c r="Q230" s="223"/>
      <c r="R230" s="223"/>
      <c r="S230" s="223"/>
      <c r="T230" s="224"/>
      <c r="AT230" s="218" t="s">
        <v>148</v>
      </c>
      <c r="AU230" s="218" t="s">
        <v>105</v>
      </c>
      <c r="AV230" s="16" t="s">
        <v>156</v>
      </c>
      <c r="AW230" s="16" t="s">
        <v>30</v>
      </c>
      <c r="AX230" s="16" t="s">
        <v>76</v>
      </c>
      <c r="AY230" s="218" t="s">
        <v>141</v>
      </c>
    </row>
    <row r="231" spans="1:65" s="14" customFormat="1" ht="11.25">
      <c r="B231" s="189"/>
      <c r="D231" s="181" t="s">
        <v>148</v>
      </c>
      <c r="E231" s="190" t="s">
        <v>1</v>
      </c>
      <c r="F231" s="191" t="s">
        <v>174</v>
      </c>
      <c r="H231" s="192">
        <v>48.256999999999998</v>
      </c>
      <c r="I231" s="193"/>
      <c r="L231" s="189"/>
      <c r="M231" s="194"/>
      <c r="N231" s="195"/>
      <c r="O231" s="195"/>
      <c r="P231" s="195"/>
      <c r="Q231" s="195"/>
      <c r="R231" s="195"/>
      <c r="S231" s="195"/>
      <c r="T231" s="196"/>
      <c r="AT231" s="190" t="s">
        <v>148</v>
      </c>
      <c r="AU231" s="190" t="s">
        <v>105</v>
      </c>
      <c r="AV231" s="14" t="s">
        <v>146</v>
      </c>
      <c r="AW231" s="14" t="s">
        <v>30</v>
      </c>
      <c r="AX231" s="14" t="s">
        <v>84</v>
      </c>
      <c r="AY231" s="190" t="s">
        <v>141</v>
      </c>
    </row>
    <row r="232" spans="1:65" s="2" customFormat="1" ht="16.5" customHeight="1">
      <c r="A232" s="33"/>
      <c r="B232" s="165"/>
      <c r="C232" s="166" t="s">
        <v>310</v>
      </c>
      <c r="D232" s="166" t="s">
        <v>143</v>
      </c>
      <c r="E232" s="167" t="s">
        <v>554</v>
      </c>
      <c r="F232" s="168" t="s">
        <v>555</v>
      </c>
      <c r="G232" s="169" t="s">
        <v>103</v>
      </c>
      <c r="H232" s="170">
        <v>48.256999999999998</v>
      </c>
      <c r="I232" s="170"/>
      <c r="J232" s="171">
        <f>ROUND(I232*H232,3)</f>
        <v>0</v>
      </c>
      <c r="K232" s="172"/>
      <c r="L232" s="34"/>
      <c r="M232" s="173" t="s">
        <v>1</v>
      </c>
      <c r="N232" s="174" t="s">
        <v>42</v>
      </c>
      <c r="O232" s="59"/>
      <c r="P232" s="175">
        <f>O232*H232</f>
        <v>0</v>
      </c>
      <c r="Q232" s="175">
        <v>0</v>
      </c>
      <c r="R232" s="175">
        <f>Q232*H232</f>
        <v>0</v>
      </c>
      <c r="S232" s="175">
        <v>0</v>
      </c>
      <c r="T232" s="176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77" t="s">
        <v>146</v>
      </c>
      <c r="AT232" s="177" t="s">
        <v>143</v>
      </c>
      <c r="AU232" s="177" t="s">
        <v>105</v>
      </c>
      <c r="AY232" s="18" t="s">
        <v>141</v>
      </c>
      <c r="BE232" s="178">
        <f>IF(N232="základná",J232,0)</f>
        <v>0</v>
      </c>
      <c r="BF232" s="178">
        <f>IF(N232="znížená",J232,0)</f>
        <v>0</v>
      </c>
      <c r="BG232" s="178">
        <f>IF(N232="zákl. prenesená",J232,0)</f>
        <v>0</v>
      </c>
      <c r="BH232" s="178">
        <f>IF(N232="zníž. prenesená",J232,0)</f>
        <v>0</v>
      </c>
      <c r="BI232" s="178">
        <f>IF(N232="nulová",J232,0)</f>
        <v>0</v>
      </c>
      <c r="BJ232" s="18" t="s">
        <v>105</v>
      </c>
      <c r="BK232" s="179">
        <f>ROUND(I232*H232,3)</f>
        <v>0</v>
      </c>
      <c r="BL232" s="18" t="s">
        <v>146</v>
      </c>
      <c r="BM232" s="177" t="s">
        <v>556</v>
      </c>
    </row>
    <row r="233" spans="1:65" s="2" customFormat="1" ht="21.75" customHeight="1">
      <c r="A233" s="33"/>
      <c r="B233" s="165"/>
      <c r="C233" s="166" t="s">
        <v>314</v>
      </c>
      <c r="D233" s="166" t="s">
        <v>143</v>
      </c>
      <c r="E233" s="167" t="s">
        <v>557</v>
      </c>
      <c r="F233" s="168" t="s">
        <v>558</v>
      </c>
      <c r="G233" s="169" t="s">
        <v>103</v>
      </c>
      <c r="H233" s="170">
        <v>20.184999999999999</v>
      </c>
      <c r="I233" s="170"/>
      <c r="J233" s="171">
        <f>ROUND(I233*H233,3)</f>
        <v>0</v>
      </c>
      <c r="K233" s="172"/>
      <c r="L233" s="34"/>
      <c r="M233" s="173" t="s">
        <v>1</v>
      </c>
      <c r="N233" s="174" t="s">
        <v>42</v>
      </c>
      <c r="O233" s="59"/>
      <c r="P233" s="175">
        <f>O233*H233</f>
        <v>0</v>
      </c>
      <c r="Q233" s="175">
        <v>2.2799999999999999E-3</v>
      </c>
      <c r="R233" s="175">
        <f>Q233*H233</f>
        <v>4.6021799999999995E-2</v>
      </c>
      <c r="S233" s="175">
        <v>0</v>
      </c>
      <c r="T233" s="176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77" t="s">
        <v>146</v>
      </c>
      <c r="AT233" s="177" t="s">
        <v>143</v>
      </c>
      <c r="AU233" s="177" t="s">
        <v>105</v>
      </c>
      <c r="AY233" s="18" t="s">
        <v>141</v>
      </c>
      <c r="BE233" s="178">
        <f>IF(N233="základná",J233,0)</f>
        <v>0</v>
      </c>
      <c r="BF233" s="178">
        <f>IF(N233="znížená",J233,0)</f>
        <v>0</v>
      </c>
      <c r="BG233" s="178">
        <f>IF(N233="zákl. prenesená",J233,0)</f>
        <v>0</v>
      </c>
      <c r="BH233" s="178">
        <f>IF(N233="zníž. prenesená",J233,0)</f>
        <v>0</v>
      </c>
      <c r="BI233" s="178">
        <f>IF(N233="nulová",J233,0)</f>
        <v>0</v>
      </c>
      <c r="BJ233" s="18" t="s">
        <v>105</v>
      </c>
      <c r="BK233" s="179">
        <f>ROUND(I233*H233,3)</f>
        <v>0</v>
      </c>
      <c r="BL233" s="18" t="s">
        <v>146</v>
      </c>
      <c r="BM233" s="177" t="s">
        <v>559</v>
      </c>
    </row>
    <row r="234" spans="1:65" s="13" customFormat="1" ht="11.25">
      <c r="B234" s="180"/>
      <c r="D234" s="181" t="s">
        <v>148</v>
      </c>
      <c r="E234" s="182" t="s">
        <v>1</v>
      </c>
      <c r="F234" s="183" t="s">
        <v>560</v>
      </c>
      <c r="H234" s="184">
        <v>5.8719999999999999</v>
      </c>
      <c r="I234" s="185"/>
      <c r="L234" s="180"/>
      <c r="M234" s="186"/>
      <c r="N234" s="187"/>
      <c r="O234" s="187"/>
      <c r="P234" s="187"/>
      <c r="Q234" s="187"/>
      <c r="R234" s="187"/>
      <c r="S234" s="187"/>
      <c r="T234" s="188"/>
      <c r="AT234" s="182" t="s">
        <v>148</v>
      </c>
      <c r="AU234" s="182" t="s">
        <v>105</v>
      </c>
      <c r="AV234" s="13" t="s">
        <v>105</v>
      </c>
      <c r="AW234" s="13" t="s">
        <v>30</v>
      </c>
      <c r="AX234" s="13" t="s">
        <v>76</v>
      </c>
      <c r="AY234" s="182" t="s">
        <v>141</v>
      </c>
    </row>
    <row r="235" spans="1:65" s="13" customFormat="1" ht="11.25">
      <c r="B235" s="180"/>
      <c r="D235" s="181" t="s">
        <v>148</v>
      </c>
      <c r="E235" s="182" t="s">
        <v>1</v>
      </c>
      <c r="F235" s="183" t="s">
        <v>561</v>
      </c>
      <c r="H235" s="184">
        <v>14.313000000000001</v>
      </c>
      <c r="I235" s="185"/>
      <c r="L235" s="180"/>
      <c r="M235" s="186"/>
      <c r="N235" s="187"/>
      <c r="O235" s="187"/>
      <c r="P235" s="187"/>
      <c r="Q235" s="187"/>
      <c r="R235" s="187"/>
      <c r="S235" s="187"/>
      <c r="T235" s="188"/>
      <c r="AT235" s="182" t="s">
        <v>148</v>
      </c>
      <c r="AU235" s="182" t="s">
        <v>105</v>
      </c>
      <c r="AV235" s="13" t="s">
        <v>105</v>
      </c>
      <c r="AW235" s="13" t="s">
        <v>30</v>
      </c>
      <c r="AX235" s="13" t="s">
        <v>76</v>
      </c>
      <c r="AY235" s="182" t="s">
        <v>141</v>
      </c>
    </row>
    <row r="236" spans="1:65" s="14" customFormat="1" ht="11.25">
      <c r="B236" s="189"/>
      <c r="D236" s="181" t="s">
        <v>148</v>
      </c>
      <c r="E236" s="190" t="s">
        <v>1</v>
      </c>
      <c r="F236" s="191" t="s">
        <v>174</v>
      </c>
      <c r="H236" s="192">
        <v>20.184999999999999</v>
      </c>
      <c r="I236" s="193"/>
      <c r="L236" s="189"/>
      <c r="M236" s="194"/>
      <c r="N236" s="195"/>
      <c r="O236" s="195"/>
      <c r="P236" s="195"/>
      <c r="Q236" s="195"/>
      <c r="R236" s="195"/>
      <c r="S236" s="195"/>
      <c r="T236" s="196"/>
      <c r="AT236" s="190" t="s">
        <v>148</v>
      </c>
      <c r="AU236" s="190" t="s">
        <v>105</v>
      </c>
      <c r="AV236" s="14" t="s">
        <v>146</v>
      </c>
      <c r="AW236" s="14" t="s">
        <v>30</v>
      </c>
      <c r="AX236" s="14" t="s">
        <v>84</v>
      </c>
      <c r="AY236" s="190" t="s">
        <v>141</v>
      </c>
    </row>
    <row r="237" spans="1:65" s="2" customFormat="1" ht="21.75" customHeight="1">
      <c r="A237" s="33"/>
      <c r="B237" s="165"/>
      <c r="C237" s="166" t="s">
        <v>321</v>
      </c>
      <c r="D237" s="166" t="s">
        <v>143</v>
      </c>
      <c r="E237" s="167" t="s">
        <v>562</v>
      </c>
      <c r="F237" s="168" t="s">
        <v>563</v>
      </c>
      <c r="G237" s="169" t="s">
        <v>103</v>
      </c>
      <c r="H237" s="170">
        <v>20.184999999999999</v>
      </c>
      <c r="I237" s="170"/>
      <c r="J237" s="171">
        <f>ROUND(I237*H237,3)</f>
        <v>0</v>
      </c>
      <c r="K237" s="172"/>
      <c r="L237" s="34"/>
      <c r="M237" s="173" t="s">
        <v>1</v>
      </c>
      <c r="N237" s="174" t="s">
        <v>42</v>
      </c>
      <c r="O237" s="59"/>
      <c r="P237" s="175">
        <f>O237*H237</f>
        <v>0</v>
      </c>
      <c r="Q237" s="175">
        <v>0</v>
      </c>
      <c r="R237" s="175">
        <f>Q237*H237</f>
        <v>0</v>
      </c>
      <c r="S237" s="175">
        <v>0</v>
      </c>
      <c r="T237" s="176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77" t="s">
        <v>146</v>
      </c>
      <c r="AT237" s="177" t="s">
        <v>143</v>
      </c>
      <c r="AU237" s="177" t="s">
        <v>105</v>
      </c>
      <c r="AY237" s="18" t="s">
        <v>141</v>
      </c>
      <c r="BE237" s="178">
        <f>IF(N237="základná",J237,0)</f>
        <v>0</v>
      </c>
      <c r="BF237" s="178">
        <f>IF(N237="znížená",J237,0)</f>
        <v>0</v>
      </c>
      <c r="BG237" s="178">
        <f>IF(N237="zákl. prenesená",J237,0)</f>
        <v>0</v>
      </c>
      <c r="BH237" s="178">
        <f>IF(N237="zníž. prenesená",J237,0)</f>
        <v>0</v>
      </c>
      <c r="BI237" s="178">
        <f>IF(N237="nulová",J237,0)</f>
        <v>0</v>
      </c>
      <c r="BJ237" s="18" t="s">
        <v>105</v>
      </c>
      <c r="BK237" s="179">
        <f>ROUND(I237*H237,3)</f>
        <v>0</v>
      </c>
      <c r="BL237" s="18" t="s">
        <v>146</v>
      </c>
      <c r="BM237" s="177" t="s">
        <v>564</v>
      </c>
    </row>
    <row r="238" spans="1:65" s="2" customFormat="1" ht="21.75" customHeight="1">
      <c r="A238" s="33"/>
      <c r="B238" s="165"/>
      <c r="C238" s="166" t="s">
        <v>330</v>
      </c>
      <c r="D238" s="166" t="s">
        <v>143</v>
      </c>
      <c r="E238" s="167" t="s">
        <v>565</v>
      </c>
      <c r="F238" s="168" t="s">
        <v>566</v>
      </c>
      <c r="G238" s="169" t="s">
        <v>103</v>
      </c>
      <c r="H238" s="170">
        <v>14.313000000000001</v>
      </c>
      <c r="I238" s="170"/>
      <c r="J238" s="171">
        <f>ROUND(I238*H238,3)</f>
        <v>0</v>
      </c>
      <c r="K238" s="172"/>
      <c r="L238" s="34"/>
      <c r="M238" s="173" t="s">
        <v>1</v>
      </c>
      <c r="N238" s="174" t="s">
        <v>42</v>
      </c>
      <c r="O238" s="59"/>
      <c r="P238" s="175">
        <f>O238*H238</f>
        <v>0</v>
      </c>
      <c r="Q238" s="175">
        <v>1E-4</v>
      </c>
      <c r="R238" s="175">
        <f>Q238*H238</f>
        <v>1.4313000000000002E-3</v>
      </c>
      <c r="S238" s="175">
        <v>0</v>
      </c>
      <c r="T238" s="176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77" t="s">
        <v>146</v>
      </c>
      <c r="AT238" s="177" t="s">
        <v>143</v>
      </c>
      <c r="AU238" s="177" t="s">
        <v>105</v>
      </c>
      <c r="AY238" s="18" t="s">
        <v>141</v>
      </c>
      <c r="BE238" s="178">
        <f>IF(N238="základná",J238,0)</f>
        <v>0</v>
      </c>
      <c r="BF238" s="178">
        <f>IF(N238="znížená",J238,0)</f>
        <v>0</v>
      </c>
      <c r="BG238" s="178">
        <f>IF(N238="zákl. prenesená",J238,0)</f>
        <v>0</v>
      </c>
      <c r="BH238" s="178">
        <f>IF(N238="zníž. prenesená",J238,0)</f>
        <v>0</v>
      </c>
      <c r="BI238" s="178">
        <f>IF(N238="nulová",J238,0)</f>
        <v>0</v>
      </c>
      <c r="BJ238" s="18" t="s">
        <v>105</v>
      </c>
      <c r="BK238" s="179">
        <f>ROUND(I238*H238,3)</f>
        <v>0</v>
      </c>
      <c r="BL238" s="18" t="s">
        <v>146</v>
      </c>
      <c r="BM238" s="177" t="s">
        <v>567</v>
      </c>
    </row>
    <row r="239" spans="1:65" s="13" customFormat="1" ht="11.25">
      <c r="B239" s="180"/>
      <c r="D239" s="181" t="s">
        <v>148</v>
      </c>
      <c r="E239" s="182" t="s">
        <v>1</v>
      </c>
      <c r="F239" s="183" t="s">
        <v>561</v>
      </c>
      <c r="H239" s="184">
        <v>14.313000000000001</v>
      </c>
      <c r="I239" s="185"/>
      <c r="L239" s="180"/>
      <c r="M239" s="186"/>
      <c r="N239" s="187"/>
      <c r="O239" s="187"/>
      <c r="P239" s="187"/>
      <c r="Q239" s="187"/>
      <c r="R239" s="187"/>
      <c r="S239" s="187"/>
      <c r="T239" s="188"/>
      <c r="AT239" s="182" t="s">
        <v>148</v>
      </c>
      <c r="AU239" s="182" t="s">
        <v>105</v>
      </c>
      <c r="AV239" s="13" t="s">
        <v>105</v>
      </c>
      <c r="AW239" s="13" t="s">
        <v>30</v>
      </c>
      <c r="AX239" s="13" t="s">
        <v>84</v>
      </c>
      <c r="AY239" s="182" t="s">
        <v>141</v>
      </c>
    </row>
    <row r="240" spans="1:65" s="2" customFormat="1" ht="21.75" customHeight="1">
      <c r="A240" s="33"/>
      <c r="B240" s="165"/>
      <c r="C240" s="166" t="s">
        <v>300</v>
      </c>
      <c r="D240" s="166" t="s">
        <v>143</v>
      </c>
      <c r="E240" s="167" t="s">
        <v>568</v>
      </c>
      <c r="F240" s="168" t="s">
        <v>569</v>
      </c>
      <c r="G240" s="169" t="s">
        <v>103</v>
      </c>
      <c r="H240" s="170">
        <v>14.313000000000001</v>
      </c>
      <c r="I240" s="170"/>
      <c r="J240" s="171">
        <f>ROUND(I240*H240,3)</f>
        <v>0</v>
      </c>
      <c r="K240" s="172"/>
      <c r="L240" s="34"/>
      <c r="M240" s="173" t="s">
        <v>1</v>
      </c>
      <c r="N240" s="174" t="s">
        <v>42</v>
      </c>
      <c r="O240" s="59"/>
      <c r="P240" s="175">
        <f>O240*H240</f>
        <v>0</v>
      </c>
      <c r="Q240" s="175">
        <v>0</v>
      </c>
      <c r="R240" s="175">
        <f>Q240*H240</f>
        <v>0</v>
      </c>
      <c r="S240" s="175">
        <v>0</v>
      </c>
      <c r="T240" s="176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77" t="s">
        <v>146</v>
      </c>
      <c r="AT240" s="177" t="s">
        <v>143</v>
      </c>
      <c r="AU240" s="177" t="s">
        <v>105</v>
      </c>
      <c r="AY240" s="18" t="s">
        <v>141</v>
      </c>
      <c r="BE240" s="178">
        <f>IF(N240="základná",J240,0)</f>
        <v>0</v>
      </c>
      <c r="BF240" s="178">
        <f>IF(N240="znížená",J240,0)</f>
        <v>0</v>
      </c>
      <c r="BG240" s="178">
        <f>IF(N240="zákl. prenesená",J240,0)</f>
        <v>0</v>
      </c>
      <c r="BH240" s="178">
        <f>IF(N240="zníž. prenesená",J240,0)</f>
        <v>0</v>
      </c>
      <c r="BI240" s="178">
        <f>IF(N240="nulová",J240,0)</f>
        <v>0</v>
      </c>
      <c r="BJ240" s="18" t="s">
        <v>105</v>
      </c>
      <c r="BK240" s="179">
        <f>ROUND(I240*H240,3)</f>
        <v>0</v>
      </c>
      <c r="BL240" s="18" t="s">
        <v>146</v>
      </c>
      <c r="BM240" s="177" t="s">
        <v>570</v>
      </c>
    </row>
    <row r="241" spans="1:65" s="2" customFormat="1" ht="21.75" customHeight="1">
      <c r="A241" s="33"/>
      <c r="B241" s="165"/>
      <c r="C241" s="166" t="s">
        <v>345</v>
      </c>
      <c r="D241" s="166" t="s">
        <v>143</v>
      </c>
      <c r="E241" s="167" t="s">
        <v>571</v>
      </c>
      <c r="F241" s="168" t="s">
        <v>572</v>
      </c>
      <c r="G241" s="169" t="s">
        <v>231</v>
      </c>
      <c r="H241" s="170">
        <v>0.78600000000000003</v>
      </c>
      <c r="I241" s="170"/>
      <c r="J241" s="171">
        <f>ROUND(I241*H241,3)</f>
        <v>0</v>
      </c>
      <c r="K241" s="172"/>
      <c r="L241" s="34"/>
      <c r="M241" s="173" t="s">
        <v>1</v>
      </c>
      <c r="N241" s="174" t="s">
        <v>42</v>
      </c>
      <c r="O241" s="59"/>
      <c r="P241" s="175">
        <f>O241*H241</f>
        <v>0</v>
      </c>
      <c r="Q241" s="175">
        <v>1.0162899999999999</v>
      </c>
      <c r="R241" s="175">
        <f>Q241*H241</f>
        <v>0.79880393999999999</v>
      </c>
      <c r="S241" s="175">
        <v>0</v>
      </c>
      <c r="T241" s="176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77" t="s">
        <v>146</v>
      </c>
      <c r="AT241" s="177" t="s">
        <v>143</v>
      </c>
      <c r="AU241" s="177" t="s">
        <v>105</v>
      </c>
      <c r="AY241" s="18" t="s">
        <v>141</v>
      </c>
      <c r="BE241" s="178">
        <f>IF(N241="základná",J241,0)</f>
        <v>0</v>
      </c>
      <c r="BF241" s="178">
        <f>IF(N241="znížená",J241,0)</f>
        <v>0</v>
      </c>
      <c r="BG241" s="178">
        <f>IF(N241="zákl. prenesená",J241,0)</f>
        <v>0</v>
      </c>
      <c r="BH241" s="178">
        <f>IF(N241="zníž. prenesená",J241,0)</f>
        <v>0</v>
      </c>
      <c r="BI241" s="178">
        <f>IF(N241="nulová",J241,0)</f>
        <v>0</v>
      </c>
      <c r="BJ241" s="18" t="s">
        <v>105</v>
      </c>
      <c r="BK241" s="179">
        <f>ROUND(I241*H241,3)</f>
        <v>0</v>
      </c>
      <c r="BL241" s="18" t="s">
        <v>146</v>
      </c>
      <c r="BM241" s="177" t="s">
        <v>573</v>
      </c>
    </row>
    <row r="242" spans="1:65" s="13" customFormat="1" ht="22.5">
      <c r="B242" s="180"/>
      <c r="D242" s="181" t="s">
        <v>148</v>
      </c>
      <c r="E242" s="182" t="s">
        <v>1</v>
      </c>
      <c r="F242" s="183" t="s">
        <v>574</v>
      </c>
      <c r="H242" s="184">
        <v>0.32800000000000001</v>
      </c>
      <c r="I242" s="185"/>
      <c r="L242" s="180"/>
      <c r="M242" s="186"/>
      <c r="N242" s="187"/>
      <c r="O242" s="187"/>
      <c r="P242" s="187"/>
      <c r="Q242" s="187"/>
      <c r="R242" s="187"/>
      <c r="S242" s="187"/>
      <c r="T242" s="188"/>
      <c r="AT242" s="182" t="s">
        <v>148</v>
      </c>
      <c r="AU242" s="182" t="s">
        <v>105</v>
      </c>
      <c r="AV242" s="13" t="s">
        <v>105</v>
      </c>
      <c r="AW242" s="13" t="s">
        <v>30</v>
      </c>
      <c r="AX242" s="13" t="s">
        <v>76</v>
      </c>
      <c r="AY242" s="182" t="s">
        <v>141</v>
      </c>
    </row>
    <row r="243" spans="1:65" s="13" customFormat="1" ht="22.5">
      <c r="B243" s="180"/>
      <c r="D243" s="181" t="s">
        <v>148</v>
      </c>
      <c r="E243" s="182" t="s">
        <v>1</v>
      </c>
      <c r="F243" s="183" t="s">
        <v>575</v>
      </c>
      <c r="H243" s="184">
        <v>0.45800000000000002</v>
      </c>
      <c r="I243" s="185"/>
      <c r="L243" s="180"/>
      <c r="M243" s="186"/>
      <c r="N243" s="187"/>
      <c r="O243" s="187"/>
      <c r="P243" s="187"/>
      <c r="Q243" s="187"/>
      <c r="R243" s="187"/>
      <c r="S243" s="187"/>
      <c r="T243" s="188"/>
      <c r="AT243" s="182" t="s">
        <v>148</v>
      </c>
      <c r="AU243" s="182" t="s">
        <v>105</v>
      </c>
      <c r="AV243" s="13" t="s">
        <v>105</v>
      </c>
      <c r="AW243" s="13" t="s">
        <v>30</v>
      </c>
      <c r="AX243" s="13" t="s">
        <v>76</v>
      </c>
      <c r="AY243" s="182" t="s">
        <v>141</v>
      </c>
    </row>
    <row r="244" spans="1:65" s="14" customFormat="1" ht="11.25">
      <c r="B244" s="189"/>
      <c r="D244" s="181" t="s">
        <v>148</v>
      </c>
      <c r="E244" s="190" t="s">
        <v>1</v>
      </c>
      <c r="F244" s="191" t="s">
        <v>174</v>
      </c>
      <c r="H244" s="192">
        <v>0.78600000000000003</v>
      </c>
      <c r="I244" s="193"/>
      <c r="L244" s="189"/>
      <c r="M244" s="194"/>
      <c r="N244" s="195"/>
      <c r="O244" s="195"/>
      <c r="P244" s="195"/>
      <c r="Q244" s="195"/>
      <c r="R244" s="195"/>
      <c r="S244" s="195"/>
      <c r="T244" s="196"/>
      <c r="AT244" s="190" t="s">
        <v>148</v>
      </c>
      <c r="AU244" s="190" t="s">
        <v>105</v>
      </c>
      <c r="AV244" s="14" t="s">
        <v>146</v>
      </c>
      <c r="AW244" s="14" t="s">
        <v>30</v>
      </c>
      <c r="AX244" s="14" t="s">
        <v>84</v>
      </c>
      <c r="AY244" s="190" t="s">
        <v>141</v>
      </c>
    </row>
    <row r="245" spans="1:65" s="12" customFormat="1" ht="22.9" customHeight="1">
      <c r="B245" s="153"/>
      <c r="D245" s="154" t="s">
        <v>75</v>
      </c>
      <c r="E245" s="163" t="s">
        <v>165</v>
      </c>
      <c r="F245" s="163" t="s">
        <v>576</v>
      </c>
      <c r="I245" s="156"/>
      <c r="J245" s="164">
        <f>BK245</f>
        <v>0</v>
      </c>
      <c r="L245" s="153"/>
      <c r="M245" s="157"/>
      <c r="N245" s="158"/>
      <c r="O245" s="158"/>
      <c r="P245" s="159">
        <f>SUM(P246:P259)</f>
        <v>0</v>
      </c>
      <c r="Q245" s="158"/>
      <c r="R245" s="159">
        <f>SUM(R246:R259)</f>
        <v>60.806589300000006</v>
      </c>
      <c r="S245" s="158"/>
      <c r="T245" s="160">
        <f>SUM(T246:T259)</f>
        <v>0</v>
      </c>
      <c r="AR245" s="154" t="s">
        <v>84</v>
      </c>
      <c r="AT245" s="161" t="s">
        <v>75</v>
      </c>
      <c r="AU245" s="161" t="s">
        <v>84</v>
      </c>
      <c r="AY245" s="154" t="s">
        <v>141</v>
      </c>
      <c r="BK245" s="162">
        <f>SUM(BK246:BK259)</f>
        <v>0</v>
      </c>
    </row>
    <row r="246" spans="1:65" s="2" customFormat="1" ht="21.75" customHeight="1">
      <c r="A246" s="33"/>
      <c r="B246" s="165"/>
      <c r="C246" s="166" t="s">
        <v>351</v>
      </c>
      <c r="D246" s="166" t="s">
        <v>143</v>
      </c>
      <c r="E246" s="167" t="s">
        <v>577</v>
      </c>
      <c r="F246" s="168" t="s">
        <v>578</v>
      </c>
      <c r="G246" s="169" t="s">
        <v>103</v>
      </c>
      <c r="H246" s="170">
        <v>8.1300000000000008</v>
      </c>
      <c r="I246" s="170"/>
      <c r="J246" s="171">
        <f>ROUND(I246*H246,3)</f>
        <v>0</v>
      </c>
      <c r="K246" s="172"/>
      <c r="L246" s="34"/>
      <c r="M246" s="173" t="s">
        <v>1</v>
      </c>
      <c r="N246" s="174" t="s">
        <v>42</v>
      </c>
      <c r="O246" s="59"/>
      <c r="P246" s="175">
        <f>O246*H246</f>
        <v>0</v>
      </c>
      <c r="Q246" s="175">
        <v>0.29899999999999999</v>
      </c>
      <c r="R246" s="175">
        <f>Q246*H246</f>
        <v>2.4308700000000001</v>
      </c>
      <c r="S246" s="175">
        <v>0</v>
      </c>
      <c r="T246" s="176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77" t="s">
        <v>146</v>
      </c>
      <c r="AT246" s="177" t="s">
        <v>143</v>
      </c>
      <c r="AU246" s="177" t="s">
        <v>105</v>
      </c>
      <c r="AY246" s="18" t="s">
        <v>141</v>
      </c>
      <c r="BE246" s="178">
        <f>IF(N246="základná",J246,0)</f>
        <v>0</v>
      </c>
      <c r="BF246" s="178">
        <f>IF(N246="znížená",J246,0)</f>
        <v>0</v>
      </c>
      <c r="BG246" s="178">
        <f>IF(N246="zákl. prenesená",J246,0)</f>
        <v>0</v>
      </c>
      <c r="BH246" s="178">
        <f>IF(N246="zníž. prenesená",J246,0)</f>
        <v>0</v>
      </c>
      <c r="BI246" s="178">
        <f>IF(N246="nulová",J246,0)</f>
        <v>0</v>
      </c>
      <c r="BJ246" s="18" t="s">
        <v>105</v>
      </c>
      <c r="BK246" s="179">
        <f>ROUND(I246*H246,3)</f>
        <v>0</v>
      </c>
      <c r="BL246" s="18" t="s">
        <v>146</v>
      </c>
      <c r="BM246" s="177" t="s">
        <v>579</v>
      </c>
    </row>
    <row r="247" spans="1:65" s="13" customFormat="1" ht="11.25">
      <c r="B247" s="180"/>
      <c r="D247" s="181" t="s">
        <v>148</v>
      </c>
      <c r="E247" s="182" t="s">
        <v>1</v>
      </c>
      <c r="F247" s="183" t="s">
        <v>371</v>
      </c>
      <c r="H247" s="184">
        <v>8.1300000000000008</v>
      </c>
      <c r="I247" s="185"/>
      <c r="L247" s="180"/>
      <c r="M247" s="186"/>
      <c r="N247" s="187"/>
      <c r="O247" s="187"/>
      <c r="P247" s="187"/>
      <c r="Q247" s="187"/>
      <c r="R247" s="187"/>
      <c r="S247" s="187"/>
      <c r="T247" s="188"/>
      <c r="AT247" s="182" t="s">
        <v>148</v>
      </c>
      <c r="AU247" s="182" t="s">
        <v>105</v>
      </c>
      <c r="AV247" s="13" t="s">
        <v>105</v>
      </c>
      <c r="AW247" s="13" t="s">
        <v>30</v>
      </c>
      <c r="AX247" s="13" t="s">
        <v>84</v>
      </c>
      <c r="AY247" s="182" t="s">
        <v>141</v>
      </c>
    </row>
    <row r="248" spans="1:65" s="2" customFormat="1" ht="21.75" customHeight="1">
      <c r="A248" s="33"/>
      <c r="B248" s="165"/>
      <c r="C248" s="166" t="s">
        <v>580</v>
      </c>
      <c r="D248" s="166" t="s">
        <v>143</v>
      </c>
      <c r="E248" s="167" t="s">
        <v>581</v>
      </c>
      <c r="F248" s="168" t="s">
        <v>582</v>
      </c>
      <c r="G248" s="169" t="s">
        <v>103</v>
      </c>
      <c r="H248" s="170">
        <v>64.73</v>
      </c>
      <c r="I248" s="170"/>
      <c r="J248" s="171">
        <f>ROUND(I248*H248,3)</f>
        <v>0</v>
      </c>
      <c r="K248" s="172"/>
      <c r="L248" s="34"/>
      <c r="M248" s="173" t="s">
        <v>1</v>
      </c>
      <c r="N248" s="174" t="s">
        <v>42</v>
      </c>
      <c r="O248" s="59"/>
      <c r="P248" s="175">
        <f>O248*H248</f>
        <v>0</v>
      </c>
      <c r="Q248" s="175">
        <v>0.39800000000000002</v>
      </c>
      <c r="R248" s="175">
        <f>Q248*H248</f>
        <v>25.762540000000001</v>
      </c>
      <c r="S248" s="175">
        <v>0</v>
      </c>
      <c r="T248" s="176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77" t="s">
        <v>146</v>
      </c>
      <c r="AT248" s="177" t="s">
        <v>143</v>
      </c>
      <c r="AU248" s="177" t="s">
        <v>105</v>
      </c>
      <c r="AY248" s="18" t="s">
        <v>141</v>
      </c>
      <c r="BE248" s="178">
        <f>IF(N248="základná",J248,0)</f>
        <v>0</v>
      </c>
      <c r="BF248" s="178">
        <f>IF(N248="znížená",J248,0)</f>
        <v>0</v>
      </c>
      <c r="BG248" s="178">
        <f>IF(N248="zákl. prenesená",J248,0)</f>
        <v>0</v>
      </c>
      <c r="BH248" s="178">
        <f>IF(N248="zníž. prenesená",J248,0)</f>
        <v>0</v>
      </c>
      <c r="BI248" s="178">
        <f>IF(N248="nulová",J248,0)</f>
        <v>0</v>
      </c>
      <c r="BJ248" s="18" t="s">
        <v>105</v>
      </c>
      <c r="BK248" s="179">
        <f>ROUND(I248*H248,3)</f>
        <v>0</v>
      </c>
      <c r="BL248" s="18" t="s">
        <v>146</v>
      </c>
      <c r="BM248" s="177" t="s">
        <v>583</v>
      </c>
    </row>
    <row r="249" spans="1:65" s="13" customFormat="1" ht="11.25">
      <c r="B249" s="180"/>
      <c r="D249" s="181" t="s">
        <v>148</v>
      </c>
      <c r="E249" s="182" t="s">
        <v>1</v>
      </c>
      <c r="F249" s="183" t="s">
        <v>374</v>
      </c>
      <c r="H249" s="184">
        <v>64.73</v>
      </c>
      <c r="I249" s="185"/>
      <c r="L249" s="180"/>
      <c r="M249" s="186"/>
      <c r="N249" s="187"/>
      <c r="O249" s="187"/>
      <c r="P249" s="187"/>
      <c r="Q249" s="187"/>
      <c r="R249" s="187"/>
      <c r="S249" s="187"/>
      <c r="T249" s="188"/>
      <c r="AT249" s="182" t="s">
        <v>148</v>
      </c>
      <c r="AU249" s="182" t="s">
        <v>105</v>
      </c>
      <c r="AV249" s="13" t="s">
        <v>105</v>
      </c>
      <c r="AW249" s="13" t="s">
        <v>30</v>
      </c>
      <c r="AX249" s="13" t="s">
        <v>84</v>
      </c>
      <c r="AY249" s="182" t="s">
        <v>141</v>
      </c>
    </row>
    <row r="250" spans="1:65" s="2" customFormat="1" ht="21.75" customHeight="1">
      <c r="A250" s="33"/>
      <c r="B250" s="165"/>
      <c r="C250" s="166" t="s">
        <v>584</v>
      </c>
      <c r="D250" s="166" t="s">
        <v>143</v>
      </c>
      <c r="E250" s="167" t="s">
        <v>585</v>
      </c>
      <c r="F250" s="168" t="s">
        <v>586</v>
      </c>
      <c r="G250" s="169" t="s">
        <v>103</v>
      </c>
      <c r="H250" s="170">
        <v>72.86</v>
      </c>
      <c r="I250" s="170"/>
      <c r="J250" s="171">
        <f>ROUND(I250*H250,3)</f>
        <v>0</v>
      </c>
      <c r="K250" s="172"/>
      <c r="L250" s="34"/>
      <c r="M250" s="173" t="s">
        <v>1</v>
      </c>
      <c r="N250" s="174" t="s">
        <v>42</v>
      </c>
      <c r="O250" s="59"/>
      <c r="P250" s="175">
        <f>O250*H250</f>
        <v>0</v>
      </c>
      <c r="Q250" s="175">
        <v>0.34297</v>
      </c>
      <c r="R250" s="175">
        <f>Q250*H250</f>
        <v>24.988794200000001</v>
      </c>
      <c r="S250" s="175">
        <v>0</v>
      </c>
      <c r="T250" s="176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77" t="s">
        <v>146</v>
      </c>
      <c r="AT250" s="177" t="s">
        <v>143</v>
      </c>
      <c r="AU250" s="177" t="s">
        <v>105</v>
      </c>
      <c r="AY250" s="18" t="s">
        <v>141</v>
      </c>
      <c r="BE250" s="178">
        <f>IF(N250="základná",J250,0)</f>
        <v>0</v>
      </c>
      <c r="BF250" s="178">
        <f>IF(N250="znížená",J250,0)</f>
        <v>0</v>
      </c>
      <c r="BG250" s="178">
        <f>IF(N250="zákl. prenesená",J250,0)</f>
        <v>0</v>
      </c>
      <c r="BH250" s="178">
        <f>IF(N250="zníž. prenesená",J250,0)</f>
        <v>0</v>
      </c>
      <c r="BI250" s="178">
        <f>IF(N250="nulová",J250,0)</f>
        <v>0</v>
      </c>
      <c r="BJ250" s="18" t="s">
        <v>105</v>
      </c>
      <c r="BK250" s="179">
        <f>ROUND(I250*H250,3)</f>
        <v>0</v>
      </c>
      <c r="BL250" s="18" t="s">
        <v>146</v>
      </c>
      <c r="BM250" s="177" t="s">
        <v>587</v>
      </c>
    </row>
    <row r="251" spans="1:65" s="13" customFormat="1" ht="11.25">
      <c r="B251" s="180"/>
      <c r="D251" s="181" t="s">
        <v>148</v>
      </c>
      <c r="E251" s="182" t="s">
        <v>1</v>
      </c>
      <c r="F251" s="183" t="s">
        <v>468</v>
      </c>
      <c r="H251" s="184">
        <v>72.86</v>
      </c>
      <c r="I251" s="185"/>
      <c r="L251" s="180"/>
      <c r="M251" s="186"/>
      <c r="N251" s="187"/>
      <c r="O251" s="187"/>
      <c r="P251" s="187"/>
      <c r="Q251" s="187"/>
      <c r="R251" s="187"/>
      <c r="S251" s="187"/>
      <c r="T251" s="188"/>
      <c r="AT251" s="182" t="s">
        <v>148</v>
      </c>
      <c r="AU251" s="182" t="s">
        <v>105</v>
      </c>
      <c r="AV251" s="13" t="s">
        <v>105</v>
      </c>
      <c r="AW251" s="13" t="s">
        <v>30</v>
      </c>
      <c r="AX251" s="13" t="s">
        <v>84</v>
      </c>
      <c r="AY251" s="182" t="s">
        <v>141</v>
      </c>
    </row>
    <row r="252" spans="1:65" s="2" customFormat="1" ht="21.75" customHeight="1">
      <c r="A252" s="33"/>
      <c r="B252" s="165"/>
      <c r="C252" s="166" t="s">
        <v>588</v>
      </c>
      <c r="D252" s="166" t="s">
        <v>143</v>
      </c>
      <c r="E252" s="167" t="s">
        <v>589</v>
      </c>
      <c r="F252" s="168" t="s">
        <v>590</v>
      </c>
      <c r="G252" s="169" t="s">
        <v>103</v>
      </c>
      <c r="H252" s="170">
        <v>72.86</v>
      </c>
      <c r="I252" s="170"/>
      <c r="J252" s="171">
        <f>ROUND(I252*H252,3)</f>
        <v>0</v>
      </c>
      <c r="K252" s="172"/>
      <c r="L252" s="34"/>
      <c r="M252" s="173" t="s">
        <v>1</v>
      </c>
      <c r="N252" s="174" t="s">
        <v>42</v>
      </c>
      <c r="O252" s="59"/>
      <c r="P252" s="175">
        <f>O252*H252</f>
        <v>0</v>
      </c>
      <c r="Q252" s="175">
        <v>6.2700000000000004E-3</v>
      </c>
      <c r="R252" s="175">
        <f>Q252*H252</f>
        <v>0.45683220000000002</v>
      </c>
      <c r="S252" s="175">
        <v>0</v>
      </c>
      <c r="T252" s="176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77" t="s">
        <v>146</v>
      </c>
      <c r="AT252" s="177" t="s">
        <v>143</v>
      </c>
      <c r="AU252" s="177" t="s">
        <v>105</v>
      </c>
      <c r="AY252" s="18" t="s">
        <v>141</v>
      </c>
      <c r="BE252" s="178">
        <f>IF(N252="základná",J252,0)</f>
        <v>0</v>
      </c>
      <c r="BF252" s="178">
        <f>IF(N252="znížená",J252,0)</f>
        <v>0</v>
      </c>
      <c r="BG252" s="178">
        <f>IF(N252="zákl. prenesená",J252,0)</f>
        <v>0</v>
      </c>
      <c r="BH252" s="178">
        <f>IF(N252="zníž. prenesená",J252,0)</f>
        <v>0</v>
      </c>
      <c r="BI252" s="178">
        <f>IF(N252="nulová",J252,0)</f>
        <v>0</v>
      </c>
      <c r="BJ252" s="18" t="s">
        <v>105</v>
      </c>
      <c r="BK252" s="179">
        <f>ROUND(I252*H252,3)</f>
        <v>0</v>
      </c>
      <c r="BL252" s="18" t="s">
        <v>146</v>
      </c>
      <c r="BM252" s="177" t="s">
        <v>591</v>
      </c>
    </row>
    <row r="253" spans="1:65" s="13" customFormat="1" ht="11.25">
      <c r="B253" s="180"/>
      <c r="D253" s="181" t="s">
        <v>148</v>
      </c>
      <c r="E253" s="182" t="s">
        <v>1</v>
      </c>
      <c r="F253" s="183" t="s">
        <v>468</v>
      </c>
      <c r="H253" s="184">
        <v>72.86</v>
      </c>
      <c r="I253" s="185"/>
      <c r="L253" s="180"/>
      <c r="M253" s="186"/>
      <c r="N253" s="187"/>
      <c r="O253" s="187"/>
      <c r="P253" s="187"/>
      <c r="Q253" s="187"/>
      <c r="R253" s="187"/>
      <c r="S253" s="187"/>
      <c r="T253" s="188"/>
      <c r="AT253" s="182" t="s">
        <v>148</v>
      </c>
      <c r="AU253" s="182" t="s">
        <v>105</v>
      </c>
      <c r="AV253" s="13" t="s">
        <v>105</v>
      </c>
      <c r="AW253" s="13" t="s">
        <v>30</v>
      </c>
      <c r="AX253" s="13" t="s">
        <v>84</v>
      </c>
      <c r="AY253" s="182" t="s">
        <v>141</v>
      </c>
    </row>
    <row r="254" spans="1:65" s="2" customFormat="1" ht="21.75" customHeight="1">
      <c r="A254" s="33"/>
      <c r="B254" s="165"/>
      <c r="C254" s="166" t="s">
        <v>592</v>
      </c>
      <c r="D254" s="166" t="s">
        <v>143</v>
      </c>
      <c r="E254" s="167" t="s">
        <v>593</v>
      </c>
      <c r="F254" s="168" t="s">
        <v>594</v>
      </c>
      <c r="G254" s="169" t="s">
        <v>103</v>
      </c>
      <c r="H254" s="170">
        <v>64.73</v>
      </c>
      <c r="I254" s="170"/>
      <c r="J254" s="171">
        <f>ROUND(I254*H254,3)</f>
        <v>0</v>
      </c>
      <c r="K254" s="172"/>
      <c r="L254" s="34"/>
      <c r="M254" s="173" t="s">
        <v>1</v>
      </c>
      <c r="N254" s="174" t="s">
        <v>42</v>
      </c>
      <c r="O254" s="59"/>
      <c r="P254" s="175">
        <f>O254*H254</f>
        <v>0</v>
      </c>
      <c r="Q254" s="175">
        <v>5.1000000000000004E-4</v>
      </c>
      <c r="R254" s="175">
        <f>Q254*H254</f>
        <v>3.3012300000000001E-2</v>
      </c>
      <c r="S254" s="175">
        <v>0</v>
      </c>
      <c r="T254" s="176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77" t="s">
        <v>146</v>
      </c>
      <c r="AT254" s="177" t="s">
        <v>143</v>
      </c>
      <c r="AU254" s="177" t="s">
        <v>105</v>
      </c>
      <c r="AY254" s="18" t="s">
        <v>141</v>
      </c>
      <c r="BE254" s="178">
        <f>IF(N254="základná",J254,0)</f>
        <v>0</v>
      </c>
      <c r="BF254" s="178">
        <f>IF(N254="znížená",J254,0)</f>
        <v>0</v>
      </c>
      <c r="BG254" s="178">
        <f>IF(N254="zákl. prenesená",J254,0)</f>
        <v>0</v>
      </c>
      <c r="BH254" s="178">
        <f>IF(N254="zníž. prenesená",J254,0)</f>
        <v>0</v>
      </c>
      <c r="BI254" s="178">
        <f>IF(N254="nulová",J254,0)</f>
        <v>0</v>
      </c>
      <c r="BJ254" s="18" t="s">
        <v>105</v>
      </c>
      <c r="BK254" s="179">
        <f>ROUND(I254*H254,3)</f>
        <v>0</v>
      </c>
      <c r="BL254" s="18" t="s">
        <v>146</v>
      </c>
      <c r="BM254" s="177" t="s">
        <v>595</v>
      </c>
    </row>
    <row r="255" spans="1:65" s="13" customFormat="1" ht="11.25">
      <c r="B255" s="180"/>
      <c r="D255" s="181" t="s">
        <v>148</v>
      </c>
      <c r="E255" s="182" t="s">
        <v>1</v>
      </c>
      <c r="F255" s="183" t="s">
        <v>374</v>
      </c>
      <c r="H255" s="184">
        <v>64.73</v>
      </c>
      <c r="I255" s="185"/>
      <c r="L255" s="180"/>
      <c r="M255" s="186"/>
      <c r="N255" s="187"/>
      <c r="O255" s="187"/>
      <c r="P255" s="187"/>
      <c r="Q255" s="187"/>
      <c r="R255" s="187"/>
      <c r="S255" s="187"/>
      <c r="T255" s="188"/>
      <c r="AT255" s="182" t="s">
        <v>148</v>
      </c>
      <c r="AU255" s="182" t="s">
        <v>105</v>
      </c>
      <c r="AV255" s="13" t="s">
        <v>105</v>
      </c>
      <c r="AW255" s="13" t="s">
        <v>30</v>
      </c>
      <c r="AX255" s="13" t="s">
        <v>84</v>
      </c>
      <c r="AY255" s="182" t="s">
        <v>141</v>
      </c>
    </row>
    <row r="256" spans="1:65" s="2" customFormat="1" ht="21.75" customHeight="1">
      <c r="A256" s="33"/>
      <c r="B256" s="165"/>
      <c r="C256" s="166" t="s">
        <v>596</v>
      </c>
      <c r="D256" s="166" t="s">
        <v>143</v>
      </c>
      <c r="E256" s="167" t="s">
        <v>597</v>
      </c>
      <c r="F256" s="168" t="s">
        <v>598</v>
      </c>
      <c r="G256" s="169" t="s">
        <v>103</v>
      </c>
      <c r="H256" s="170">
        <v>64.73</v>
      </c>
      <c r="I256" s="170"/>
      <c r="J256" s="171">
        <f>ROUND(I256*H256,3)</f>
        <v>0</v>
      </c>
      <c r="K256" s="172"/>
      <c r="L256" s="34"/>
      <c r="M256" s="173" t="s">
        <v>1</v>
      </c>
      <c r="N256" s="174" t="s">
        <v>42</v>
      </c>
      <c r="O256" s="59"/>
      <c r="P256" s="175">
        <f>O256*H256</f>
        <v>0</v>
      </c>
      <c r="Q256" s="175">
        <v>0.11022</v>
      </c>
      <c r="R256" s="175">
        <f>Q256*H256</f>
        <v>7.1345406000000002</v>
      </c>
      <c r="S256" s="175">
        <v>0</v>
      </c>
      <c r="T256" s="176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77" t="s">
        <v>146</v>
      </c>
      <c r="AT256" s="177" t="s">
        <v>143</v>
      </c>
      <c r="AU256" s="177" t="s">
        <v>105</v>
      </c>
      <c r="AY256" s="18" t="s">
        <v>141</v>
      </c>
      <c r="BE256" s="178">
        <f>IF(N256="základná",J256,0)</f>
        <v>0</v>
      </c>
      <c r="BF256" s="178">
        <f>IF(N256="znížená",J256,0)</f>
        <v>0</v>
      </c>
      <c r="BG256" s="178">
        <f>IF(N256="zákl. prenesená",J256,0)</f>
        <v>0</v>
      </c>
      <c r="BH256" s="178">
        <f>IF(N256="zníž. prenesená",J256,0)</f>
        <v>0</v>
      </c>
      <c r="BI256" s="178">
        <f>IF(N256="nulová",J256,0)</f>
        <v>0</v>
      </c>
      <c r="BJ256" s="18" t="s">
        <v>105</v>
      </c>
      <c r="BK256" s="179">
        <f>ROUND(I256*H256,3)</f>
        <v>0</v>
      </c>
      <c r="BL256" s="18" t="s">
        <v>146</v>
      </c>
      <c r="BM256" s="177" t="s">
        <v>599</v>
      </c>
    </row>
    <row r="257" spans="1:65" s="13" customFormat="1" ht="11.25">
      <c r="B257" s="180"/>
      <c r="D257" s="181" t="s">
        <v>148</v>
      </c>
      <c r="E257" s="182" t="s">
        <v>1</v>
      </c>
      <c r="F257" s="183" t="s">
        <v>600</v>
      </c>
      <c r="H257" s="184">
        <v>64.73</v>
      </c>
      <c r="I257" s="185"/>
      <c r="L257" s="180"/>
      <c r="M257" s="186"/>
      <c r="N257" s="187"/>
      <c r="O257" s="187"/>
      <c r="P257" s="187"/>
      <c r="Q257" s="187"/>
      <c r="R257" s="187"/>
      <c r="S257" s="187"/>
      <c r="T257" s="188"/>
      <c r="AT257" s="182" t="s">
        <v>148</v>
      </c>
      <c r="AU257" s="182" t="s">
        <v>105</v>
      </c>
      <c r="AV257" s="13" t="s">
        <v>105</v>
      </c>
      <c r="AW257" s="13" t="s">
        <v>30</v>
      </c>
      <c r="AX257" s="13" t="s">
        <v>76</v>
      </c>
      <c r="AY257" s="182" t="s">
        <v>141</v>
      </c>
    </row>
    <row r="258" spans="1:65" s="16" customFormat="1" ht="11.25">
      <c r="B258" s="217"/>
      <c r="D258" s="181" t="s">
        <v>148</v>
      </c>
      <c r="E258" s="218" t="s">
        <v>374</v>
      </c>
      <c r="F258" s="219" t="s">
        <v>344</v>
      </c>
      <c r="H258" s="220">
        <v>64.73</v>
      </c>
      <c r="I258" s="221"/>
      <c r="L258" s="217"/>
      <c r="M258" s="222"/>
      <c r="N258" s="223"/>
      <c r="O258" s="223"/>
      <c r="P258" s="223"/>
      <c r="Q258" s="223"/>
      <c r="R258" s="223"/>
      <c r="S258" s="223"/>
      <c r="T258" s="224"/>
      <c r="AT258" s="218" t="s">
        <v>148</v>
      </c>
      <c r="AU258" s="218" t="s">
        <v>105</v>
      </c>
      <c r="AV258" s="16" t="s">
        <v>156</v>
      </c>
      <c r="AW258" s="16" t="s">
        <v>30</v>
      </c>
      <c r="AX258" s="16" t="s">
        <v>76</v>
      </c>
      <c r="AY258" s="218" t="s">
        <v>141</v>
      </c>
    </row>
    <row r="259" spans="1:65" s="14" customFormat="1" ht="11.25">
      <c r="B259" s="189"/>
      <c r="D259" s="181" t="s">
        <v>148</v>
      </c>
      <c r="E259" s="190" t="s">
        <v>1</v>
      </c>
      <c r="F259" s="191" t="s">
        <v>174</v>
      </c>
      <c r="H259" s="192">
        <v>64.73</v>
      </c>
      <c r="I259" s="193"/>
      <c r="L259" s="189"/>
      <c r="M259" s="194"/>
      <c r="N259" s="195"/>
      <c r="O259" s="195"/>
      <c r="P259" s="195"/>
      <c r="Q259" s="195"/>
      <c r="R259" s="195"/>
      <c r="S259" s="195"/>
      <c r="T259" s="196"/>
      <c r="AT259" s="190" t="s">
        <v>148</v>
      </c>
      <c r="AU259" s="190" t="s">
        <v>105</v>
      </c>
      <c r="AV259" s="14" t="s">
        <v>146</v>
      </c>
      <c r="AW259" s="14" t="s">
        <v>30</v>
      </c>
      <c r="AX259" s="14" t="s">
        <v>84</v>
      </c>
      <c r="AY259" s="190" t="s">
        <v>141</v>
      </c>
    </row>
    <row r="260" spans="1:65" s="12" customFormat="1" ht="22.9" customHeight="1">
      <c r="B260" s="153"/>
      <c r="D260" s="154" t="s">
        <v>75</v>
      </c>
      <c r="E260" s="163" t="s">
        <v>175</v>
      </c>
      <c r="F260" s="163" t="s">
        <v>601</v>
      </c>
      <c r="I260" s="156"/>
      <c r="J260" s="164">
        <f>BK260</f>
        <v>0</v>
      </c>
      <c r="L260" s="153"/>
      <c r="M260" s="157"/>
      <c r="N260" s="158"/>
      <c r="O260" s="158"/>
      <c r="P260" s="159">
        <f>SUM(P261:P378)</f>
        <v>0</v>
      </c>
      <c r="Q260" s="158"/>
      <c r="R260" s="159">
        <f>SUM(R261:R378)</f>
        <v>12.909703879999997</v>
      </c>
      <c r="S260" s="158"/>
      <c r="T260" s="160">
        <f>SUM(T261:T378)</f>
        <v>0</v>
      </c>
      <c r="AR260" s="154" t="s">
        <v>84</v>
      </c>
      <c r="AT260" s="161" t="s">
        <v>75</v>
      </c>
      <c r="AU260" s="161" t="s">
        <v>84</v>
      </c>
      <c r="AY260" s="154" t="s">
        <v>141</v>
      </c>
      <c r="BK260" s="162">
        <f>SUM(BK261:BK378)</f>
        <v>0</v>
      </c>
    </row>
    <row r="261" spans="1:65" s="2" customFormat="1" ht="21.75" customHeight="1">
      <c r="A261" s="33"/>
      <c r="B261" s="165"/>
      <c r="C261" s="166" t="s">
        <v>602</v>
      </c>
      <c r="D261" s="166" t="s">
        <v>143</v>
      </c>
      <c r="E261" s="167" t="s">
        <v>603</v>
      </c>
      <c r="F261" s="168" t="s">
        <v>604</v>
      </c>
      <c r="G261" s="169" t="s">
        <v>103</v>
      </c>
      <c r="H261" s="170">
        <v>31.602</v>
      </c>
      <c r="I261" s="170"/>
      <c r="J261" s="171">
        <f>ROUND(I261*H261,3)</f>
        <v>0</v>
      </c>
      <c r="K261" s="172"/>
      <c r="L261" s="34"/>
      <c r="M261" s="173" t="s">
        <v>1</v>
      </c>
      <c r="N261" s="174" t="s">
        <v>42</v>
      </c>
      <c r="O261" s="59"/>
      <c r="P261" s="175">
        <f>O261*H261</f>
        <v>0</v>
      </c>
      <c r="Q261" s="175">
        <v>1.9000000000000001E-4</v>
      </c>
      <c r="R261" s="175">
        <f>Q261*H261</f>
        <v>6.0043800000000001E-3</v>
      </c>
      <c r="S261" s="175">
        <v>0</v>
      </c>
      <c r="T261" s="176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77" t="s">
        <v>146</v>
      </c>
      <c r="AT261" s="177" t="s">
        <v>143</v>
      </c>
      <c r="AU261" s="177" t="s">
        <v>105</v>
      </c>
      <c r="AY261" s="18" t="s">
        <v>141</v>
      </c>
      <c r="BE261" s="178">
        <f>IF(N261="základná",J261,0)</f>
        <v>0</v>
      </c>
      <c r="BF261" s="178">
        <f>IF(N261="znížená",J261,0)</f>
        <v>0</v>
      </c>
      <c r="BG261" s="178">
        <f>IF(N261="zákl. prenesená",J261,0)</f>
        <v>0</v>
      </c>
      <c r="BH261" s="178">
        <f>IF(N261="zníž. prenesená",J261,0)</f>
        <v>0</v>
      </c>
      <c r="BI261" s="178">
        <f>IF(N261="nulová",J261,0)</f>
        <v>0</v>
      </c>
      <c r="BJ261" s="18" t="s">
        <v>105</v>
      </c>
      <c r="BK261" s="179">
        <f>ROUND(I261*H261,3)</f>
        <v>0</v>
      </c>
      <c r="BL261" s="18" t="s">
        <v>146</v>
      </c>
      <c r="BM261" s="177" t="s">
        <v>605</v>
      </c>
    </row>
    <row r="262" spans="1:65" s="13" customFormat="1" ht="22.5">
      <c r="B262" s="180"/>
      <c r="D262" s="181" t="s">
        <v>148</v>
      </c>
      <c r="E262" s="182" t="s">
        <v>1</v>
      </c>
      <c r="F262" s="183" t="s">
        <v>606</v>
      </c>
      <c r="H262" s="184">
        <v>31.602</v>
      </c>
      <c r="I262" s="185"/>
      <c r="L262" s="180"/>
      <c r="M262" s="186"/>
      <c r="N262" s="187"/>
      <c r="O262" s="187"/>
      <c r="P262" s="187"/>
      <c r="Q262" s="187"/>
      <c r="R262" s="187"/>
      <c r="S262" s="187"/>
      <c r="T262" s="188"/>
      <c r="AT262" s="182" t="s">
        <v>148</v>
      </c>
      <c r="AU262" s="182" t="s">
        <v>105</v>
      </c>
      <c r="AV262" s="13" t="s">
        <v>105</v>
      </c>
      <c r="AW262" s="13" t="s">
        <v>30</v>
      </c>
      <c r="AX262" s="13" t="s">
        <v>84</v>
      </c>
      <c r="AY262" s="182" t="s">
        <v>141</v>
      </c>
    </row>
    <row r="263" spans="1:65" s="2" customFormat="1" ht="33" customHeight="1">
      <c r="A263" s="33"/>
      <c r="B263" s="165"/>
      <c r="C263" s="166" t="s">
        <v>607</v>
      </c>
      <c r="D263" s="166" t="s">
        <v>143</v>
      </c>
      <c r="E263" s="167" t="s">
        <v>608</v>
      </c>
      <c r="F263" s="168" t="s">
        <v>609</v>
      </c>
      <c r="G263" s="169" t="s">
        <v>103</v>
      </c>
      <c r="H263" s="170">
        <v>44.720999999999997</v>
      </c>
      <c r="I263" s="170"/>
      <c r="J263" s="171">
        <f>ROUND(I263*H263,3)</f>
        <v>0</v>
      </c>
      <c r="K263" s="172"/>
      <c r="L263" s="34"/>
      <c r="M263" s="173" t="s">
        <v>1</v>
      </c>
      <c r="N263" s="174" t="s">
        <v>42</v>
      </c>
      <c r="O263" s="59"/>
      <c r="P263" s="175">
        <f>O263*H263</f>
        <v>0</v>
      </c>
      <c r="Q263" s="175">
        <v>1.098E-2</v>
      </c>
      <c r="R263" s="175">
        <f>Q263*H263</f>
        <v>0.49103657999999994</v>
      </c>
      <c r="S263" s="175">
        <v>0</v>
      </c>
      <c r="T263" s="176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77" t="s">
        <v>146</v>
      </c>
      <c r="AT263" s="177" t="s">
        <v>143</v>
      </c>
      <c r="AU263" s="177" t="s">
        <v>105</v>
      </c>
      <c r="AY263" s="18" t="s">
        <v>141</v>
      </c>
      <c r="BE263" s="178">
        <f>IF(N263="základná",J263,0)</f>
        <v>0</v>
      </c>
      <c r="BF263" s="178">
        <f>IF(N263="znížená",J263,0)</f>
        <v>0</v>
      </c>
      <c r="BG263" s="178">
        <f>IF(N263="zákl. prenesená",J263,0)</f>
        <v>0</v>
      </c>
      <c r="BH263" s="178">
        <f>IF(N263="zníž. prenesená",J263,0)</f>
        <v>0</v>
      </c>
      <c r="BI263" s="178">
        <f>IF(N263="nulová",J263,0)</f>
        <v>0</v>
      </c>
      <c r="BJ263" s="18" t="s">
        <v>105</v>
      </c>
      <c r="BK263" s="179">
        <f>ROUND(I263*H263,3)</f>
        <v>0</v>
      </c>
      <c r="BL263" s="18" t="s">
        <v>146</v>
      </c>
      <c r="BM263" s="177" t="s">
        <v>610</v>
      </c>
    </row>
    <row r="264" spans="1:65" s="13" customFormat="1" ht="11.25">
      <c r="B264" s="180"/>
      <c r="D264" s="181" t="s">
        <v>148</v>
      </c>
      <c r="E264" s="182" t="s">
        <v>1</v>
      </c>
      <c r="F264" s="183" t="s">
        <v>407</v>
      </c>
      <c r="H264" s="184">
        <v>44.720999999999997</v>
      </c>
      <c r="I264" s="185"/>
      <c r="L264" s="180"/>
      <c r="M264" s="186"/>
      <c r="N264" s="187"/>
      <c r="O264" s="187"/>
      <c r="P264" s="187"/>
      <c r="Q264" s="187"/>
      <c r="R264" s="187"/>
      <c r="S264" s="187"/>
      <c r="T264" s="188"/>
      <c r="AT264" s="182" t="s">
        <v>148</v>
      </c>
      <c r="AU264" s="182" t="s">
        <v>105</v>
      </c>
      <c r="AV264" s="13" t="s">
        <v>105</v>
      </c>
      <c r="AW264" s="13" t="s">
        <v>30</v>
      </c>
      <c r="AX264" s="13" t="s">
        <v>84</v>
      </c>
      <c r="AY264" s="182" t="s">
        <v>141</v>
      </c>
    </row>
    <row r="265" spans="1:65" s="2" customFormat="1" ht="21.75" customHeight="1">
      <c r="A265" s="33"/>
      <c r="B265" s="165"/>
      <c r="C265" s="166" t="s">
        <v>611</v>
      </c>
      <c r="D265" s="166" t="s">
        <v>143</v>
      </c>
      <c r="E265" s="167" t="s">
        <v>612</v>
      </c>
      <c r="F265" s="168" t="s">
        <v>613</v>
      </c>
      <c r="G265" s="169" t="s">
        <v>103</v>
      </c>
      <c r="H265" s="170">
        <v>98.433999999999997</v>
      </c>
      <c r="I265" s="170"/>
      <c r="J265" s="171">
        <f>ROUND(I265*H265,3)</f>
        <v>0</v>
      </c>
      <c r="K265" s="172"/>
      <c r="L265" s="34"/>
      <c r="M265" s="173" t="s">
        <v>1</v>
      </c>
      <c r="N265" s="174" t="s">
        <v>42</v>
      </c>
      <c r="O265" s="59"/>
      <c r="P265" s="175">
        <f>O265*H265</f>
        <v>0</v>
      </c>
      <c r="Q265" s="175">
        <v>1.0880000000000001E-2</v>
      </c>
      <c r="R265" s="175">
        <f>Q265*H265</f>
        <v>1.07096192</v>
      </c>
      <c r="S265" s="175">
        <v>0</v>
      </c>
      <c r="T265" s="176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77" t="s">
        <v>146</v>
      </c>
      <c r="AT265" s="177" t="s">
        <v>143</v>
      </c>
      <c r="AU265" s="177" t="s">
        <v>105</v>
      </c>
      <c r="AY265" s="18" t="s">
        <v>141</v>
      </c>
      <c r="BE265" s="178">
        <f>IF(N265="základná",J265,0)</f>
        <v>0</v>
      </c>
      <c r="BF265" s="178">
        <f>IF(N265="znížená",J265,0)</f>
        <v>0</v>
      </c>
      <c r="BG265" s="178">
        <f>IF(N265="zákl. prenesená",J265,0)</f>
        <v>0</v>
      </c>
      <c r="BH265" s="178">
        <f>IF(N265="zníž. prenesená",J265,0)</f>
        <v>0</v>
      </c>
      <c r="BI265" s="178">
        <f>IF(N265="nulová",J265,0)</f>
        <v>0</v>
      </c>
      <c r="BJ265" s="18" t="s">
        <v>105</v>
      </c>
      <c r="BK265" s="179">
        <f>ROUND(I265*H265,3)</f>
        <v>0</v>
      </c>
      <c r="BL265" s="18" t="s">
        <v>146</v>
      </c>
      <c r="BM265" s="177" t="s">
        <v>614</v>
      </c>
    </row>
    <row r="266" spans="1:65" s="13" customFormat="1" ht="11.25">
      <c r="B266" s="180"/>
      <c r="D266" s="181" t="s">
        <v>148</v>
      </c>
      <c r="E266" s="182" t="s">
        <v>1</v>
      </c>
      <c r="F266" s="183" t="s">
        <v>615</v>
      </c>
      <c r="H266" s="184">
        <v>98.433999999999997</v>
      </c>
      <c r="I266" s="185"/>
      <c r="L266" s="180"/>
      <c r="M266" s="186"/>
      <c r="N266" s="187"/>
      <c r="O266" s="187"/>
      <c r="P266" s="187"/>
      <c r="Q266" s="187"/>
      <c r="R266" s="187"/>
      <c r="S266" s="187"/>
      <c r="T266" s="188"/>
      <c r="AT266" s="182" t="s">
        <v>148</v>
      </c>
      <c r="AU266" s="182" t="s">
        <v>105</v>
      </c>
      <c r="AV266" s="13" t="s">
        <v>105</v>
      </c>
      <c r="AW266" s="13" t="s">
        <v>30</v>
      </c>
      <c r="AX266" s="13" t="s">
        <v>84</v>
      </c>
      <c r="AY266" s="182" t="s">
        <v>141</v>
      </c>
    </row>
    <row r="267" spans="1:65" s="2" customFormat="1" ht="21.75" customHeight="1">
      <c r="A267" s="33"/>
      <c r="B267" s="165"/>
      <c r="C267" s="166" t="s">
        <v>616</v>
      </c>
      <c r="D267" s="166" t="s">
        <v>143</v>
      </c>
      <c r="E267" s="167" t="s">
        <v>617</v>
      </c>
      <c r="F267" s="168" t="s">
        <v>618</v>
      </c>
      <c r="G267" s="169" t="s">
        <v>103</v>
      </c>
      <c r="H267" s="170">
        <v>32.630000000000003</v>
      </c>
      <c r="I267" s="170"/>
      <c r="J267" s="171">
        <f>ROUND(I267*H267,3)</f>
        <v>0</v>
      </c>
      <c r="K267" s="172"/>
      <c r="L267" s="34"/>
      <c r="M267" s="173" t="s">
        <v>1</v>
      </c>
      <c r="N267" s="174" t="s">
        <v>42</v>
      </c>
      <c r="O267" s="59"/>
      <c r="P267" s="175">
        <f>O267*H267</f>
        <v>0</v>
      </c>
      <c r="Q267" s="175">
        <v>2.7E-4</v>
      </c>
      <c r="R267" s="175">
        <f>Q267*H267</f>
        <v>8.8101000000000013E-3</v>
      </c>
      <c r="S267" s="175">
        <v>0</v>
      </c>
      <c r="T267" s="176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77" t="s">
        <v>146</v>
      </c>
      <c r="AT267" s="177" t="s">
        <v>143</v>
      </c>
      <c r="AU267" s="177" t="s">
        <v>105</v>
      </c>
      <c r="AY267" s="18" t="s">
        <v>141</v>
      </c>
      <c r="BE267" s="178">
        <f>IF(N267="základná",J267,0)</f>
        <v>0</v>
      </c>
      <c r="BF267" s="178">
        <f>IF(N267="znížená",J267,0)</f>
        <v>0</v>
      </c>
      <c r="BG267" s="178">
        <f>IF(N267="zákl. prenesená",J267,0)</f>
        <v>0</v>
      </c>
      <c r="BH267" s="178">
        <f>IF(N267="zníž. prenesená",J267,0)</f>
        <v>0</v>
      </c>
      <c r="BI267" s="178">
        <f>IF(N267="nulová",J267,0)</f>
        <v>0</v>
      </c>
      <c r="BJ267" s="18" t="s">
        <v>105</v>
      </c>
      <c r="BK267" s="179">
        <f>ROUND(I267*H267,3)</f>
        <v>0</v>
      </c>
      <c r="BL267" s="18" t="s">
        <v>146</v>
      </c>
      <c r="BM267" s="177" t="s">
        <v>619</v>
      </c>
    </row>
    <row r="268" spans="1:65" s="13" customFormat="1" ht="11.25">
      <c r="B268" s="180"/>
      <c r="D268" s="181" t="s">
        <v>148</v>
      </c>
      <c r="E268" s="182" t="s">
        <v>1</v>
      </c>
      <c r="F268" s="183" t="s">
        <v>410</v>
      </c>
      <c r="H268" s="184">
        <v>32.630000000000003</v>
      </c>
      <c r="I268" s="185"/>
      <c r="L268" s="180"/>
      <c r="M268" s="186"/>
      <c r="N268" s="187"/>
      <c r="O268" s="187"/>
      <c r="P268" s="187"/>
      <c r="Q268" s="187"/>
      <c r="R268" s="187"/>
      <c r="S268" s="187"/>
      <c r="T268" s="188"/>
      <c r="AT268" s="182" t="s">
        <v>148</v>
      </c>
      <c r="AU268" s="182" t="s">
        <v>105</v>
      </c>
      <c r="AV268" s="13" t="s">
        <v>105</v>
      </c>
      <c r="AW268" s="13" t="s">
        <v>30</v>
      </c>
      <c r="AX268" s="13" t="s">
        <v>84</v>
      </c>
      <c r="AY268" s="182" t="s">
        <v>141</v>
      </c>
    </row>
    <row r="269" spans="1:65" s="2" customFormat="1" ht="21.75" customHeight="1">
      <c r="A269" s="33"/>
      <c r="B269" s="165"/>
      <c r="C269" s="166" t="s">
        <v>620</v>
      </c>
      <c r="D269" s="166" t="s">
        <v>143</v>
      </c>
      <c r="E269" s="167" t="s">
        <v>621</v>
      </c>
      <c r="F269" s="168" t="s">
        <v>622</v>
      </c>
      <c r="G269" s="169" t="s">
        <v>103</v>
      </c>
      <c r="H269" s="170">
        <v>32.630000000000003</v>
      </c>
      <c r="I269" s="170"/>
      <c r="J269" s="171">
        <f>ROUND(I269*H269,3)</f>
        <v>0</v>
      </c>
      <c r="K269" s="172"/>
      <c r="L269" s="34"/>
      <c r="M269" s="173" t="s">
        <v>1</v>
      </c>
      <c r="N269" s="174" t="s">
        <v>42</v>
      </c>
      <c r="O269" s="59"/>
      <c r="P269" s="175">
        <f>O269*H269</f>
        <v>0</v>
      </c>
      <c r="Q269" s="175">
        <v>1.47E-2</v>
      </c>
      <c r="R269" s="175">
        <f>Q269*H269</f>
        <v>0.479661</v>
      </c>
      <c r="S269" s="175">
        <v>0</v>
      </c>
      <c r="T269" s="176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77" t="s">
        <v>146</v>
      </c>
      <c r="AT269" s="177" t="s">
        <v>143</v>
      </c>
      <c r="AU269" s="177" t="s">
        <v>105</v>
      </c>
      <c r="AY269" s="18" t="s">
        <v>141</v>
      </c>
      <c r="BE269" s="178">
        <f>IF(N269="základná",J269,0)</f>
        <v>0</v>
      </c>
      <c r="BF269" s="178">
        <f>IF(N269="znížená",J269,0)</f>
        <v>0</v>
      </c>
      <c r="BG269" s="178">
        <f>IF(N269="zákl. prenesená",J269,0)</f>
        <v>0</v>
      </c>
      <c r="BH269" s="178">
        <f>IF(N269="zníž. prenesená",J269,0)</f>
        <v>0</v>
      </c>
      <c r="BI269" s="178">
        <f>IF(N269="nulová",J269,0)</f>
        <v>0</v>
      </c>
      <c r="BJ269" s="18" t="s">
        <v>105</v>
      </c>
      <c r="BK269" s="179">
        <f>ROUND(I269*H269,3)</f>
        <v>0</v>
      </c>
      <c r="BL269" s="18" t="s">
        <v>146</v>
      </c>
      <c r="BM269" s="177" t="s">
        <v>623</v>
      </c>
    </row>
    <row r="270" spans="1:65" s="13" customFormat="1" ht="11.25">
      <c r="B270" s="180"/>
      <c r="D270" s="181" t="s">
        <v>148</v>
      </c>
      <c r="E270" s="182" t="s">
        <v>1</v>
      </c>
      <c r="F270" s="183" t="s">
        <v>624</v>
      </c>
      <c r="H270" s="184">
        <v>26.53</v>
      </c>
      <c r="I270" s="185"/>
      <c r="L270" s="180"/>
      <c r="M270" s="186"/>
      <c r="N270" s="187"/>
      <c r="O270" s="187"/>
      <c r="P270" s="187"/>
      <c r="Q270" s="187"/>
      <c r="R270" s="187"/>
      <c r="S270" s="187"/>
      <c r="T270" s="188"/>
      <c r="AT270" s="182" t="s">
        <v>148</v>
      </c>
      <c r="AU270" s="182" t="s">
        <v>105</v>
      </c>
      <c r="AV270" s="13" t="s">
        <v>105</v>
      </c>
      <c r="AW270" s="13" t="s">
        <v>30</v>
      </c>
      <c r="AX270" s="13" t="s">
        <v>76</v>
      </c>
      <c r="AY270" s="182" t="s">
        <v>141</v>
      </c>
    </row>
    <row r="271" spans="1:65" s="16" customFormat="1" ht="11.25">
      <c r="B271" s="217"/>
      <c r="D271" s="181" t="s">
        <v>148</v>
      </c>
      <c r="E271" s="218" t="s">
        <v>1</v>
      </c>
      <c r="F271" s="219" t="s">
        <v>344</v>
      </c>
      <c r="H271" s="220">
        <v>26.53</v>
      </c>
      <c r="I271" s="221"/>
      <c r="L271" s="217"/>
      <c r="M271" s="222"/>
      <c r="N271" s="223"/>
      <c r="O271" s="223"/>
      <c r="P271" s="223"/>
      <c r="Q271" s="223"/>
      <c r="R271" s="223"/>
      <c r="S271" s="223"/>
      <c r="T271" s="224"/>
      <c r="AT271" s="218" t="s">
        <v>148</v>
      </c>
      <c r="AU271" s="218" t="s">
        <v>105</v>
      </c>
      <c r="AV271" s="16" t="s">
        <v>156</v>
      </c>
      <c r="AW271" s="16" t="s">
        <v>30</v>
      </c>
      <c r="AX271" s="16" t="s">
        <v>76</v>
      </c>
      <c r="AY271" s="218" t="s">
        <v>141</v>
      </c>
    </row>
    <row r="272" spans="1:65" s="15" customFormat="1" ht="11.25">
      <c r="B272" s="200"/>
      <c r="D272" s="181" t="s">
        <v>148</v>
      </c>
      <c r="E272" s="201" t="s">
        <v>1</v>
      </c>
      <c r="F272" s="202" t="s">
        <v>625</v>
      </c>
      <c r="H272" s="201" t="s">
        <v>1</v>
      </c>
      <c r="I272" s="203"/>
      <c r="L272" s="200"/>
      <c r="M272" s="204"/>
      <c r="N272" s="205"/>
      <c r="O272" s="205"/>
      <c r="P272" s="205"/>
      <c r="Q272" s="205"/>
      <c r="R272" s="205"/>
      <c r="S272" s="205"/>
      <c r="T272" s="206"/>
      <c r="AT272" s="201" t="s">
        <v>148</v>
      </c>
      <c r="AU272" s="201" t="s">
        <v>105</v>
      </c>
      <c r="AV272" s="15" t="s">
        <v>84</v>
      </c>
      <c r="AW272" s="15" t="s">
        <v>30</v>
      </c>
      <c r="AX272" s="15" t="s">
        <v>76</v>
      </c>
      <c r="AY272" s="201" t="s">
        <v>141</v>
      </c>
    </row>
    <row r="273" spans="1:65" s="13" customFormat="1" ht="11.25">
      <c r="B273" s="180"/>
      <c r="D273" s="181" t="s">
        <v>148</v>
      </c>
      <c r="E273" s="182" t="s">
        <v>1</v>
      </c>
      <c r="F273" s="183" t="s">
        <v>626</v>
      </c>
      <c r="H273" s="184">
        <v>0.9</v>
      </c>
      <c r="I273" s="185"/>
      <c r="L273" s="180"/>
      <c r="M273" s="186"/>
      <c r="N273" s="187"/>
      <c r="O273" s="187"/>
      <c r="P273" s="187"/>
      <c r="Q273" s="187"/>
      <c r="R273" s="187"/>
      <c r="S273" s="187"/>
      <c r="T273" s="188"/>
      <c r="AT273" s="182" t="s">
        <v>148</v>
      </c>
      <c r="AU273" s="182" t="s">
        <v>105</v>
      </c>
      <c r="AV273" s="13" t="s">
        <v>105</v>
      </c>
      <c r="AW273" s="13" t="s">
        <v>30</v>
      </c>
      <c r="AX273" s="13" t="s">
        <v>76</v>
      </c>
      <c r="AY273" s="182" t="s">
        <v>141</v>
      </c>
    </row>
    <row r="274" spans="1:65" s="13" customFormat="1" ht="11.25">
      <c r="B274" s="180"/>
      <c r="D274" s="181" t="s">
        <v>148</v>
      </c>
      <c r="E274" s="182" t="s">
        <v>1</v>
      </c>
      <c r="F274" s="183" t="s">
        <v>627</v>
      </c>
      <c r="H274" s="184">
        <v>0.9</v>
      </c>
      <c r="I274" s="185"/>
      <c r="L274" s="180"/>
      <c r="M274" s="186"/>
      <c r="N274" s="187"/>
      <c r="O274" s="187"/>
      <c r="P274" s="187"/>
      <c r="Q274" s="187"/>
      <c r="R274" s="187"/>
      <c r="S274" s="187"/>
      <c r="T274" s="188"/>
      <c r="AT274" s="182" t="s">
        <v>148</v>
      </c>
      <c r="AU274" s="182" t="s">
        <v>105</v>
      </c>
      <c r="AV274" s="13" t="s">
        <v>105</v>
      </c>
      <c r="AW274" s="13" t="s">
        <v>30</v>
      </c>
      <c r="AX274" s="13" t="s">
        <v>76</v>
      </c>
      <c r="AY274" s="182" t="s">
        <v>141</v>
      </c>
    </row>
    <row r="275" spans="1:65" s="13" customFormat="1" ht="11.25">
      <c r="B275" s="180"/>
      <c r="D275" s="181" t="s">
        <v>148</v>
      </c>
      <c r="E275" s="182" t="s">
        <v>1</v>
      </c>
      <c r="F275" s="183" t="s">
        <v>628</v>
      </c>
      <c r="H275" s="184">
        <v>3.4</v>
      </c>
      <c r="I275" s="185"/>
      <c r="L275" s="180"/>
      <c r="M275" s="186"/>
      <c r="N275" s="187"/>
      <c r="O275" s="187"/>
      <c r="P275" s="187"/>
      <c r="Q275" s="187"/>
      <c r="R275" s="187"/>
      <c r="S275" s="187"/>
      <c r="T275" s="188"/>
      <c r="AT275" s="182" t="s">
        <v>148</v>
      </c>
      <c r="AU275" s="182" t="s">
        <v>105</v>
      </c>
      <c r="AV275" s="13" t="s">
        <v>105</v>
      </c>
      <c r="AW275" s="13" t="s">
        <v>30</v>
      </c>
      <c r="AX275" s="13" t="s">
        <v>76</v>
      </c>
      <c r="AY275" s="182" t="s">
        <v>141</v>
      </c>
    </row>
    <row r="276" spans="1:65" s="13" customFormat="1" ht="11.25">
      <c r="B276" s="180"/>
      <c r="D276" s="181" t="s">
        <v>148</v>
      </c>
      <c r="E276" s="182" t="s">
        <v>1</v>
      </c>
      <c r="F276" s="183" t="s">
        <v>629</v>
      </c>
      <c r="H276" s="184">
        <v>0.9</v>
      </c>
      <c r="I276" s="185"/>
      <c r="L276" s="180"/>
      <c r="M276" s="186"/>
      <c r="N276" s="187"/>
      <c r="O276" s="187"/>
      <c r="P276" s="187"/>
      <c r="Q276" s="187"/>
      <c r="R276" s="187"/>
      <c r="S276" s="187"/>
      <c r="T276" s="188"/>
      <c r="AT276" s="182" t="s">
        <v>148</v>
      </c>
      <c r="AU276" s="182" t="s">
        <v>105</v>
      </c>
      <c r="AV276" s="13" t="s">
        <v>105</v>
      </c>
      <c r="AW276" s="13" t="s">
        <v>30</v>
      </c>
      <c r="AX276" s="13" t="s">
        <v>76</v>
      </c>
      <c r="AY276" s="182" t="s">
        <v>141</v>
      </c>
    </row>
    <row r="277" spans="1:65" s="16" customFormat="1" ht="11.25">
      <c r="B277" s="217"/>
      <c r="D277" s="181" t="s">
        <v>148</v>
      </c>
      <c r="E277" s="218" t="s">
        <v>1</v>
      </c>
      <c r="F277" s="219" t="s">
        <v>344</v>
      </c>
      <c r="H277" s="220">
        <v>6.1</v>
      </c>
      <c r="I277" s="221"/>
      <c r="L277" s="217"/>
      <c r="M277" s="222"/>
      <c r="N277" s="223"/>
      <c r="O277" s="223"/>
      <c r="P277" s="223"/>
      <c r="Q277" s="223"/>
      <c r="R277" s="223"/>
      <c r="S277" s="223"/>
      <c r="T277" s="224"/>
      <c r="AT277" s="218" t="s">
        <v>148</v>
      </c>
      <c r="AU277" s="218" t="s">
        <v>105</v>
      </c>
      <c r="AV277" s="16" t="s">
        <v>156</v>
      </c>
      <c r="AW277" s="16" t="s">
        <v>30</v>
      </c>
      <c r="AX277" s="16" t="s">
        <v>76</v>
      </c>
      <c r="AY277" s="218" t="s">
        <v>141</v>
      </c>
    </row>
    <row r="278" spans="1:65" s="14" customFormat="1" ht="11.25">
      <c r="B278" s="189"/>
      <c r="D278" s="181" t="s">
        <v>148</v>
      </c>
      <c r="E278" s="190" t="s">
        <v>410</v>
      </c>
      <c r="F278" s="191" t="s">
        <v>174</v>
      </c>
      <c r="H278" s="192">
        <v>32.630000000000003</v>
      </c>
      <c r="I278" s="193"/>
      <c r="L278" s="189"/>
      <c r="M278" s="194"/>
      <c r="N278" s="195"/>
      <c r="O278" s="195"/>
      <c r="P278" s="195"/>
      <c r="Q278" s="195"/>
      <c r="R278" s="195"/>
      <c r="S278" s="195"/>
      <c r="T278" s="196"/>
      <c r="AT278" s="190" t="s">
        <v>148</v>
      </c>
      <c r="AU278" s="190" t="s">
        <v>105</v>
      </c>
      <c r="AV278" s="14" t="s">
        <v>146</v>
      </c>
      <c r="AW278" s="14" t="s">
        <v>30</v>
      </c>
      <c r="AX278" s="14" t="s">
        <v>84</v>
      </c>
      <c r="AY278" s="190" t="s">
        <v>141</v>
      </c>
    </row>
    <row r="279" spans="1:65" s="2" customFormat="1" ht="21.75" customHeight="1">
      <c r="A279" s="33"/>
      <c r="B279" s="165"/>
      <c r="C279" s="166" t="s">
        <v>630</v>
      </c>
      <c r="D279" s="166" t="s">
        <v>143</v>
      </c>
      <c r="E279" s="167" t="s">
        <v>631</v>
      </c>
      <c r="F279" s="168" t="s">
        <v>632</v>
      </c>
      <c r="G279" s="169" t="s">
        <v>103</v>
      </c>
      <c r="H279" s="170">
        <v>32.630000000000003</v>
      </c>
      <c r="I279" s="170"/>
      <c r="J279" s="171">
        <f>ROUND(I279*H279,3)</f>
        <v>0</v>
      </c>
      <c r="K279" s="172"/>
      <c r="L279" s="34"/>
      <c r="M279" s="173" t="s">
        <v>1</v>
      </c>
      <c r="N279" s="174" t="s">
        <v>42</v>
      </c>
      <c r="O279" s="59"/>
      <c r="P279" s="175">
        <f>O279*H279</f>
        <v>0</v>
      </c>
      <c r="Q279" s="175">
        <v>4.7200000000000002E-3</v>
      </c>
      <c r="R279" s="175">
        <f>Q279*H279</f>
        <v>0.15401360000000003</v>
      </c>
      <c r="S279" s="175">
        <v>0</v>
      </c>
      <c r="T279" s="176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77" t="s">
        <v>146</v>
      </c>
      <c r="AT279" s="177" t="s">
        <v>143</v>
      </c>
      <c r="AU279" s="177" t="s">
        <v>105</v>
      </c>
      <c r="AY279" s="18" t="s">
        <v>141</v>
      </c>
      <c r="BE279" s="178">
        <f>IF(N279="základná",J279,0)</f>
        <v>0</v>
      </c>
      <c r="BF279" s="178">
        <f>IF(N279="znížená",J279,0)</f>
        <v>0</v>
      </c>
      <c r="BG279" s="178">
        <f>IF(N279="zákl. prenesená",J279,0)</f>
        <v>0</v>
      </c>
      <c r="BH279" s="178">
        <f>IF(N279="zníž. prenesená",J279,0)</f>
        <v>0</v>
      </c>
      <c r="BI279" s="178">
        <f>IF(N279="nulová",J279,0)</f>
        <v>0</v>
      </c>
      <c r="BJ279" s="18" t="s">
        <v>105</v>
      </c>
      <c r="BK279" s="179">
        <f>ROUND(I279*H279,3)</f>
        <v>0</v>
      </c>
      <c r="BL279" s="18" t="s">
        <v>146</v>
      </c>
      <c r="BM279" s="177" t="s">
        <v>633</v>
      </c>
    </row>
    <row r="280" spans="1:65" s="13" customFormat="1" ht="11.25">
      <c r="B280" s="180"/>
      <c r="D280" s="181" t="s">
        <v>148</v>
      </c>
      <c r="E280" s="182" t="s">
        <v>1</v>
      </c>
      <c r="F280" s="183" t="s">
        <v>410</v>
      </c>
      <c r="H280" s="184">
        <v>32.630000000000003</v>
      </c>
      <c r="I280" s="185"/>
      <c r="L280" s="180"/>
      <c r="M280" s="186"/>
      <c r="N280" s="187"/>
      <c r="O280" s="187"/>
      <c r="P280" s="187"/>
      <c r="Q280" s="187"/>
      <c r="R280" s="187"/>
      <c r="S280" s="187"/>
      <c r="T280" s="188"/>
      <c r="AT280" s="182" t="s">
        <v>148</v>
      </c>
      <c r="AU280" s="182" t="s">
        <v>105</v>
      </c>
      <c r="AV280" s="13" t="s">
        <v>105</v>
      </c>
      <c r="AW280" s="13" t="s">
        <v>30</v>
      </c>
      <c r="AX280" s="13" t="s">
        <v>84</v>
      </c>
      <c r="AY280" s="182" t="s">
        <v>141</v>
      </c>
    </row>
    <row r="281" spans="1:65" s="2" customFormat="1" ht="21.75" customHeight="1">
      <c r="A281" s="33"/>
      <c r="B281" s="165"/>
      <c r="C281" s="166" t="s">
        <v>634</v>
      </c>
      <c r="D281" s="166" t="s">
        <v>143</v>
      </c>
      <c r="E281" s="167" t="s">
        <v>635</v>
      </c>
      <c r="F281" s="168" t="s">
        <v>636</v>
      </c>
      <c r="G281" s="169" t="s">
        <v>103</v>
      </c>
      <c r="H281" s="170">
        <v>32.630000000000003</v>
      </c>
      <c r="I281" s="170"/>
      <c r="J281" s="171">
        <f>ROUND(I281*H281,3)</f>
        <v>0</v>
      </c>
      <c r="K281" s="172"/>
      <c r="L281" s="34"/>
      <c r="M281" s="173" t="s">
        <v>1</v>
      </c>
      <c r="N281" s="174" t="s">
        <v>42</v>
      </c>
      <c r="O281" s="59"/>
      <c r="P281" s="175">
        <f>O281*H281</f>
        <v>0</v>
      </c>
      <c r="Q281" s="175">
        <v>4.1599999999999996E-3</v>
      </c>
      <c r="R281" s="175">
        <f>Q281*H281</f>
        <v>0.13574079999999999</v>
      </c>
      <c r="S281" s="175">
        <v>0</v>
      </c>
      <c r="T281" s="176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77" t="s">
        <v>146</v>
      </c>
      <c r="AT281" s="177" t="s">
        <v>143</v>
      </c>
      <c r="AU281" s="177" t="s">
        <v>105</v>
      </c>
      <c r="AY281" s="18" t="s">
        <v>141</v>
      </c>
      <c r="BE281" s="178">
        <f>IF(N281="základná",J281,0)</f>
        <v>0</v>
      </c>
      <c r="BF281" s="178">
        <f>IF(N281="znížená",J281,0)</f>
        <v>0</v>
      </c>
      <c r="BG281" s="178">
        <f>IF(N281="zákl. prenesená",J281,0)</f>
        <v>0</v>
      </c>
      <c r="BH281" s="178">
        <f>IF(N281="zníž. prenesená",J281,0)</f>
        <v>0</v>
      </c>
      <c r="BI281" s="178">
        <f>IF(N281="nulová",J281,0)</f>
        <v>0</v>
      </c>
      <c r="BJ281" s="18" t="s">
        <v>105</v>
      </c>
      <c r="BK281" s="179">
        <f>ROUND(I281*H281,3)</f>
        <v>0</v>
      </c>
      <c r="BL281" s="18" t="s">
        <v>146</v>
      </c>
      <c r="BM281" s="177" t="s">
        <v>637</v>
      </c>
    </row>
    <row r="282" spans="1:65" s="13" customFormat="1" ht="11.25">
      <c r="B282" s="180"/>
      <c r="D282" s="181" t="s">
        <v>148</v>
      </c>
      <c r="E282" s="182" t="s">
        <v>1</v>
      </c>
      <c r="F282" s="183" t="s">
        <v>410</v>
      </c>
      <c r="H282" s="184">
        <v>32.630000000000003</v>
      </c>
      <c r="I282" s="185"/>
      <c r="L282" s="180"/>
      <c r="M282" s="186"/>
      <c r="N282" s="187"/>
      <c r="O282" s="187"/>
      <c r="P282" s="187"/>
      <c r="Q282" s="187"/>
      <c r="R282" s="187"/>
      <c r="S282" s="187"/>
      <c r="T282" s="188"/>
      <c r="AT282" s="182" t="s">
        <v>148</v>
      </c>
      <c r="AU282" s="182" t="s">
        <v>105</v>
      </c>
      <c r="AV282" s="13" t="s">
        <v>105</v>
      </c>
      <c r="AW282" s="13" t="s">
        <v>30</v>
      </c>
      <c r="AX282" s="13" t="s">
        <v>84</v>
      </c>
      <c r="AY282" s="182" t="s">
        <v>141</v>
      </c>
    </row>
    <row r="283" spans="1:65" s="2" customFormat="1" ht="21.75" customHeight="1">
      <c r="A283" s="33"/>
      <c r="B283" s="165"/>
      <c r="C283" s="166" t="s">
        <v>638</v>
      </c>
      <c r="D283" s="166" t="s">
        <v>143</v>
      </c>
      <c r="E283" s="167" t="s">
        <v>639</v>
      </c>
      <c r="F283" s="168" t="s">
        <v>640</v>
      </c>
      <c r="G283" s="169" t="s">
        <v>103</v>
      </c>
      <c r="H283" s="170">
        <v>32.630000000000003</v>
      </c>
      <c r="I283" s="170"/>
      <c r="J283" s="171">
        <f>ROUND(I283*H283,3)</f>
        <v>0</v>
      </c>
      <c r="K283" s="172"/>
      <c r="L283" s="34"/>
      <c r="M283" s="173" t="s">
        <v>1</v>
      </c>
      <c r="N283" s="174" t="s">
        <v>42</v>
      </c>
      <c r="O283" s="59"/>
      <c r="P283" s="175">
        <f>O283*H283</f>
        <v>0</v>
      </c>
      <c r="Q283" s="175">
        <v>1.4999999999999999E-4</v>
      </c>
      <c r="R283" s="175">
        <f>Q283*H283</f>
        <v>4.8944999999999995E-3</v>
      </c>
      <c r="S283" s="175">
        <v>0</v>
      </c>
      <c r="T283" s="176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77" t="s">
        <v>146</v>
      </c>
      <c r="AT283" s="177" t="s">
        <v>143</v>
      </c>
      <c r="AU283" s="177" t="s">
        <v>105</v>
      </c>
      <c r="AY283" s="18" t="s">
        <v>141</v>
      </c>
      <c r="BE283" s="178">
        <f>IF(N283="základná",J283,0)</f>
        <v>0</v>
      </c>
      <c r="BF283" s="178">
        <f>IF(N283="znížená",J283,0)</f>
        <v>0</v>
      </c>
      <c r="BG283" s="178">
        <f>IF(N283="zákl. prenesená",J283,0)</f>
        <v>0</v>
      </c>
      <c r="BH283" s="178">
        <f>IF(N283="zníž. prenesená",J283,0)</f>
        <v>0</v>
      </c>
      <c r="BI283" s="178">
        <f>IF(N283="nulová",J283,0)</f>
        <v>0</v>
      </c>
      <c r="BJ283" s="18" t="s">
        <v>105</v>
      </c>
      <c r="BK283" s="179">
        <f>ROUND(I283*H283,3)</f>
        <v>0</v>
      </c>
      <c r="BL283" s="18" t="s">
        <v>146</v>
      </c>
      <c r="BM283" s="177" t="s">
        <v>641</v>
      </c>
    </row>
    <row r="284" spans="1:65" s="13" customFormat="1" ht="11.25">
      <c r="B284" s="180"/>
      <c r="D284" s="181" t="s">
        <v>148</v>
      </c>
      <c r="E284" s="182" t="s">
        <v>1</v>
      </c>
      <c r="F284" s="183" t="s">
        <v>410</v>
      </c>
      <c r="H284" s="184">
        <v>32.630000000000003</v>
      </c>
      <c r="I284" s="185"/>
      <c r="L284" s="180"/>
      <c r="M284" s="186"/>
      <c r="N284" s="187"/>
      <c r="O284" s="187"/>
      <c r="P284" s="187"/>
      <c r="Q284" s="187"/>
      <c r="R284" s="187"/>
      <c r="S284" s="187"/>
      <c r="T284" s="188"/>
      <c r="AT284" s="182" t="s">
        <v>148</v>
      </c>
      <c r="AU284" s="182" t="s">
        <v>105</v>
      </c>
      <c r="AV284" s="13" t="s">
        <v>105</v>
      </c>
      <c r="AW284" s="13" t="s">
        <v>30</v>
      </c>
      <c r="AX284" s="13" t="s">
        <v>84</v>
      </c>
      <c r="AY284" s="182" t="s">
        <v>141</v>
      </c>
    </row>
    <row r="285" spans="1:65" s="2" customFormat="1" ht="21.75" customHeight="1">
      <c r="A285" s="33"/>
      <c r="B285" s="165"/>
      <c r="C285" s="166" t="s">
        <v>642</v>
      </c>
      <c r="D285" s="166" t="s">
        <v>143</v>
      </c>
      <c r="E285" s="167" t="s">
        <v>643</v>
      </c>
      <c r="F285" s="168" t="s">
        <v>644</v>
      </c>
      <c r="G285" s="169" t="s">
        <v>103</v>
      </c>
      <c r="H285" s="170">
        <v>7.6219999999999999</v>
      </c>
      <c r="I285" s="170"/>
      <c r="J285" s="171">
        <f>ROUND(I285*H285,3)</f>
        <v>0</v>
      </c>
      <c r="K285" s="172"/>
      <c r="L285" s="34"/>
      <c r="M285" s="173" t="s">
        <v>1</v>
      </c>
      <c r="N285" s="174" t="s">
        <v>42</v>
      </c>
      <c r="O285" s="59"/>
      <c r="P285" s="175">
        <f>O285*H285</f>
        <v>0</v>
      </c>
      <c r="Q285" s="175">
        <v>2.7E-4</v>
      </c>
      <c r="R285" s="175">
        <f>Q285*H285</f>
        <v>2.0579399999999999E-3</v>
      </c>
      <c r="S285" s="175">
        <v>0</v>
      </c>
      <c r="T285" s="176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77" t="s">
        <v>146</v>
      </c>
      <c r="AT285" s="177" t="s">
        <v>143</v>
      </c>
      <c r="AU285" s="177" t="s">
        <v>105</v>
      </c>
      <c r="AY285" s="18" t="s">
        <v>141</v>
      </c>
      <c r="BE285" s="178">
        <f>IF(N285="základná",J285,0)</f>
        <v>0</v>
      </c>
      <c r="BF285" s="178">
        <f>IF(N285="znížená",J285,0)</f>
        <v>0</v>
      </c>
      <c r="BG285" s="178">
        <f>IF(N285="zákl. prenesená",J285,0)</f>
        <v>0</v>
      </c>
      <c r="BH285" s="178">
        <f>IF(N285="zníž. prenesená",J285,0)</f>
        <v>0</v>
      </c>
      <c r="BI285" s="178">
        <f>IF(N285="nulová",J285,0)</f>
        <v>0</v>
      </c>
      <c r="BJ285" s="18" t="s">
        <v>105</v>
      </c>
      <c r="BK285" s="179">
        <f>ROUND(I285*H285,3)</f>
        <v>0</v>
      </c>
      <c r="BL285" s="18" t="s">
        <v>146</v>
      </c>
      <c r="BM285" s="177" t="s">
        <v>645</v>
      </c>
    </row>
    <row r="286" spans="1:65" s="13" customFormat="1" ht="11.25">
      <c r="B286" s="180"/>
      <c r="D286" s="181" t="s">
        <v>148</v>
      </c>
      <c r="E286" s="182" t="s">
        <v>1</v>
      </c>
      <c r="F286" s="183" t="s">
        <v>383</v>
      </c>
      <c r="H286" s="184">
        <v>7.6219999999999999</v>
      </c>
      <c r="I286" s="185"/>
      <c r="L286" s="180"/>
      <c r="M286" s="186"/>
      <c r="N286" s="187"/>
      <c r="O286" s="187"/>
      <c r="P286" s="187"/>
      <c r="Q286" s="187"/>
      <c r="R286" s="187"/>
      <c r="S286" s="187"/>
      <c r="T286" s="188"/>
      <c r="AT286" s="182" t="s">
        <v>148</v>
      </c>
      <c r="AU286" s="182" t="s">
        <v>105</v>
      </c>
      <c r="AV286" s="13" t="s">
        <v>105</v>
      </c>
      <c r="AW286" s="13" t="s">
        <v>30</v>
      </c>
      <c r="AX286" s="13" t="s">
        <v>84</v>
      </c>
      <c r="AY286" s="182" t="s">
        <v>141</v>
      </c>
    </row>
    <row r="287" spans="1:65" s="2" customFormat="1" ht="21.75" customHeight="1">
      <c r="A287" s="33"/>
      <c r="B287" s="165"/>
      <c r="C287" s="166" t="s">
        <v>646</v>
      </c>
      <c r="D287" s="166" t="s">
        <v>143</v>
      </c>
      <c r="E287" s="167" t="s">
        <v>647</v>
      </c>
      <c r="F287" s="168" t="s">
        <v>648</v>
      </c>
      <c r="G287" s="169" t="s">
        <v>103</v>
      </c>
      <c r="H287" s="170">
        <v>7.6219999999999999</v>
      </c>
      <c r="I287" s="170"/>
      <c r="J287" s="171">
        <f>ROUND(I287*H287,3)</f>
        <v>0</v>
      </c>
      <c r="K287" s="172"/>
      <c r="L287" s="34"/>
      <c r="M287" s="173" t="s">
        <v>1</v>
      </c>
      <c r="N287" s="174" t="s">
        <v>42</v>
      </c>
      <c r="O287" s="59"/>
      <c r="P287" s="175">
        <f>O287*H287</f>
        <v>0</v>
      </c>
      <c r="Q287" s="175">
        <v>1.8000000000000001E-4</v>
      </c>
      <c r="R287" s="175">
        <f>Q287*H287</f>
        <v>1.37196E-3</v>
      </c>
      <c r="S287" s="175">
        <v>0</v>
      </c>
      <c r="T287" s="176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77" t="s">
        <v>146</v>
      </c>
      <c r="AT287" s="177" t="s">
        <v>143</v>
      </c>
      <c r="AU287" s="177" t="s">
        <v>105</v>
      </c>
      <c r="AY287" s="18" t="s">
        <v>141</v>
      </c>
      <c r="BE287" s="178">
        <f>IF(N287="základná",J287,0)</f>
        <v>0</v>
      </c>
      <c r="BF287" s="178">
        <f>IF(N287="znížená",J287,0)</f>
        <v>0</v>
      </c>
      <c r="BG287" s="178">
        <f>IF(N287="zákl. prenesená",J287,0)</f>
        <v>0</v>
      </c>
      <c r="BH287" s="178">
        <f>IF(N287="zníž. prenesená",J287,0)</f>
        <v>0</v>
      </c>
      <c r="BI287" s="178">
        <f>IF(N287="nulová",J287,0)</f>
        <v>0</v>
      </c>
      <c r="BJ287" s="18" t="s">
        <v>105</v>
      </c>
      <c r="BK287" s="179">
        <f>ROUND(I287*H287,3)</f>
        <v>0</v>
      </c>
      <c r="BL287" s="18" t="s">
        <v>146</v>
      </c>
      <c r="BM287" s="177" t="s">
        <v>649</v>
      </c>
    </row>
    <row r="288" spans="1:65" s="13" customFormat="1" ht="11.25">
      <c r="B288" s="180"/>
      <c r="D288" s="181" t="s">
        <v>148</v>
      </c>
      <c r="E288" s="182" t="s">
        <v>1</v>
      </c>
      <c r="F288" s="183" t="s">
        <v>383</v>
      </c>
      <c r="H288" s="184">
        <v>7.6219999999999999</v>
      </c>
      <c r="I288" s="185"/>
      <c r="L288" s="180"/>
      <c r="M288" s="186"/>
      <c r="N288" s="187"/>
      <c r="O288" s="187"/>
      <c r="P288" s="187"/>
      <c r="Q288" s="187"/>
      <c r="R288" s="187"/>
      <c r="S288" s="187"/>
      <c r="T288" s="188"/>
      <c r="AT288" s="182" t="s">
        <v>148</v>
      </c>
      <c r="AU288" s="182" t="s">
        <v>105</v>
      </c>
      <c r="AV288" s="13" t="s">
        <v>105</v>
      </c>
      <c r="AW288" s="13" t="s">
        <v>30</v>
      </c>
      <c r="AX288" s="13" t="s">
        <v>84</v>
      </c>
      <c r="AY288" s="182" t="s">
        <v>141</v>
      </c>
    </row>
    <row r="289" spans="1:65" s="2" customFormat="1" ht="21.75" customHeight="1">
      <c r="A289" s="33"/>
      <c r="B289" s="165"/>
      <c r="C289" s="166" t="s">
        <v>650</v>
      </c>
      <c r="D289" s="166" t="s">
        <v>143</v>
      </c>
      <c r="E289" s="167" t="s">
        <v>651</v>
      </c>
      <c r="F289" s="168" t="s">
        <v>652</v>
      </c>
      <c r="G289" s="169" t="s">
        <v>103</v>
      </c>
      <c r="H289" s="170">
        <v>7.6219999999999999</v>
      </c>
      <c r="I289" s="170"/>
      <c r="J289" s="171">
        <f>ROUND(I289*H289,3)</f>
        <v>0</v>
      </c>
      <c r="K289" s="172"/>
      <c r="L289" s="34"/>
      <c r="M289" s="173" t="s">
        <v>1</v>
      </c>
      <c r="N289" s="174" t="s">
        <v>42</v>
      </c>
      <c r="O289" s="59"/>
      <c r="P289" s="175">
        <f>O289*H289</f>
        <v>0</v>
      </c>
      <c r="Q289" s="175">
        <v>2.6800000000000001E-3</v>
      </c>
      <c r="R289" s="175">
        <f>Q289*H289</f>
        <v>2.0426960000000001E-2</v>
      </c>
      <c r="S289" s="175">
        <v>0</v>
      </c>
      <c r="T289" s="176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77" t="s">
        <v>146</v>
      </c>
      <c r="AT289" s="177" t="s">
        <v>143</v>
      </c>
      <c r="AU289" s="177" t="s">
        <v>105</v>
      </c>
      <c r="AY289" s="18" t="s">
        <v>141</v>
      </c>
      <c r="BE289" s="178">
        <f>IF(N289="základná",J289,0)</f>
        <v>0</v>
      </c>
      <c r="BF289" s="178">
        <f>IF(N289="znížená",J289,0)</f>
        <v>0</v>
      </c>
      <c r="BG289" s="178">
        <f>IF(N289="zákl. prenesená",J289,0)</f>
        <v>0</v>
      </c>
      <c r="BH289" s="178">
        <f>IF(N289="zníž. prenesená",J289,0)</f>
        <v>0</v>
      </c>
      <c r="BI289" s="178">
        <f>IF(N289="nulová",J289,0)</f>
        <v>0</v>
      </c>
      <c r="BJ289" s="18" t="s">
        <v>105</v>
      </c>
      <c r="BK289" s="179">
        <f>ROUND(I289*H289,3)</f>
        <v>0</v>
      </c>
      <c r="BL289" s="18" t="s">
        <v>146</v>
      </c>
      <c r="BM289" s="177" t="s">
        <v>653</v>
      </c>
    </row>
    <row r="290" spans="1:65" s="13" customFormat="1" ht="11.25">
      <c r="B290" s="180"/>
      <c r="D290" s="181" t="s">
        <v>148</v>
      </c>
      <c r="E290" s="182" t="s">
        <v>1</v>
      </c>
      <c r="F290" s="183" t="s">
        <v>654</v>
      </c>
      <c r="H290" s="184">
        <v>7.6219999999999999</v>
      </c>
      <c r="I290" s="185"/>
      <c r="L290" s="180"/>
      <c r="M290" s="186"/>
      <c r="N290" s="187"/>
      <c r="O290" s="187"/>
      <c r="P290" s="187"/>
      <c r="Q290" s="187"/>
      <c r="R290" s="187"/>
      <c r="S290" s="187"/>
      <c r="T290" s="188"/>
      <c r="AT290" s="182" t="s">
        <v>148</v>
      </c>
      <c r="AU290" s="182" t="s">
        <v>105</v>
      </c>
      <c r="AV290" s="13" t="s">
        <v>105</v>
      </c>
      <c r="AW290" s="13" t="s">
        <v>30</v>
      </c>
      <c r="AX290" s="13" t="s">
        <v>76</v>
      </c>
      <c r="AY290" s="182" t="s">
        <v>141</v>
      </c>
    </row>
    <row r="291" spans="1:65" s="16" customFormat="1" ht="11.25">
      <c r="B291" s="217"/>
      <c r="D291" s="181" t="s">
        <v>148</v>
      </c>
      <c r="E291" s="218" t="s">
        <v>383</v>
      </c>
      <c r="F291" s="219" t="s">
        <v>344</v>
      </c>
      <c r="H291" s="220">
        <v>7.6219999999999999</v>
      </c>
      <c r="I291" s="221"/>
      <c r="L291" s="217"/>
      <c r="M291" s="222"/>
      <c r="N291" s="223"/>
      <c r="O291" s="223"/>
      <c r="P291" s="223"/>
      <c r="Q291" s="223"/>
      <c r="R291" s="223"/>
      <c r="S291" s="223"/>
      <c r="T291" s="224"/>
      <c r="AT291" s="218" t="s">
        <v>148</v>
      </c>
      <c r="AU291" s="218" t="s">
        <v>105</v>
      </c>
      <c r="AV291" s="16" t="s">
        <v>156</v>
      </c>
      <c r="AW291" s="16" t="s">
        <v>30</v>
      </c>
      <c r="AX291" s="16" t="s">
        <v>76</v>
      </c>
      <c r="AY291" s="218" t="s">
        <v>141</v>
      </c>
    </row>
    <row r="292" spans="1:65" s="14" customFormat="1" ht="11.25">
      <c r="B292" s="189"/>
      <c r="D292" s="181" t="s">
        <v>148</v>
      </c>
      <c r="E292" s="190" t="s">
        <v>1</v>
      </c>
      <c r="F292" s="191" t="s">
        <v>174</v>
      </c>
      <c r="H292" s="192">
        <v>7.6219999999999999</v>
      </c>
      <c r="I292" s="193"/>
      <c r="L292" s="189"/>
      <c r="M292" s="194"/>
      <c r="N292" s="195"/>
      <c r="O292" s="195"/>
      <c r="P292" s="195"/>
      <c r="Q292" s="195"/>
      <c r="R292" s="195"/>
      <c r="S292" s="195"/>
      <c r="T292" s="196"/>
      <c r="AT292" s="190" t="s">
        <v>148</v>
      </c>
      <c r="AU292" s="190" t="s">
        <v>105</v>
      </c>
      <c r="AV292" s="14" t="s">
        <v>146</v>
      </c>
      <c r="AW292" s="14" t="s">
        <v>30</v>
      </c>
      <c r="AX292" s="14" t="s">
        <v>84</v>
      </c>
      <c r="AY292" s="190" t="s">
        <v>141</v>
      </c>
    </row>
    <row r="293" spans="1:65" s="2" customFormat="1" ht="21.75" customHeight="1">
      <c r="A293" s="33"/>
      <c r="B293" s="165"/>
      <c r="C293" s="166" t="s">
        <v>655</v>
      </c>
      <c r="D293" s="166" t="s">
        <v>143</v>
      </c>
      <c r="E293" s="167" t="s">
        <v>656</v>
      </c>
      <c r="F293" s="168" t="s">
        <v>657</v>
      </c>
      <c r="G293" s="169" t="s">
        <v>220</v>
      </c>
      <c r="H293" s="170">
        <v>90</v>
      </c>
      <c r="I293" s="170"/>
      <c r="J293" s="171">
        <f>ROUND(I293*H293,3)</f>
        <v>0</v>
      </c>
      <c r="K293" s="172"/>
      <c r="L293" s="34"/>
      <c r="M293" s="173" t="s">
        <v>1</v>
      </c>
      <c r="N293" s="174" t="s">
        <v>42</v>
      </c>
      <c r="O293" s="59"/>
      <c r="P293" s="175">
        <f>O293*H293</f>
        <v>0</v>
      </c>
      <c r="Q293" s="175">
        <v>1.7700000000000001E-3</v>
      </c>
      <c r="R293" s="175">
        <f>Q293*H293</f>
        <v>0.1593</v>
      </c>
      <c r="S293" s="175">
        <v>0</v>
      </c>
      <c r="T293" s="176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77" t="s">
        <v>146</v>
      </c>
      <c r="AT293" s="177" t="s">
        <v>143</v>
      </c>
      <c r="AU293" s="177" t="s">
        <v>105</v>
      </c>
      <c r="AY293" s="18" t="s">
        <v>141</v>
      </c>
      <c r="BE293" s="178">
        <f>IF(N293="základná",J293,0)</f>
        <v>0</v>
      </c>
      <c r="BF293" s="178">
        <f>IF(N293="znížená",J293,0)</f>
        <v>0</v>
      </c>
      <c r="BG293" s="178">
        <f>IF(N293="zákl. prenesená",J293,0)</f>
        <v>0</v>
      </c>
      <c r="BH293" s="178">
        <f>IF(N293="zníž. prenesená",J293,0)</f>
        <v>0</v>
      </c>
      <c r="BI293" s="178">
        <f>IF(N293="nulová",J293,0)</f>
        <v>0</v>
      </c>
      <c r="BJ293" s="18" t="s">
        <v>105</v>
      </c>
      <c r="BK293" s="179">
        <f>ROUND(I293*H293,3)</f>
        <v>0</v>
      </c>
      <c r="BL293" s="18" t="s">
        <v>146</v>
      </c>
      <c r="BM293" s="177" t="s">
        <v>658</v>
      </c>
    </row>
    <row r="294" spans="1:65" s="13" customFormat="1" ht="11.25">
      <c r="B294" s="180"/>
      <c r="D294" s="181" t="s">
        <v>148</v>
      </c>
      <c r="E294" s="182" t="s">
        <v>1</v>
      </c>
      <c r="F294" s="183" t="s">
        <v>659</v>
      </c>
      <c r="H294" s="184">
        <v>90</v>
      </c>
      <c r="I294" s="185"/>
      <c r="L294" s="180"/>
      <c r="M294" s="186"/>
      <c r="N294" s="187"/>
      <c r="O294" s="187"/>
      <c r="P294" s="187"/>
      <c r="Q294" s="187"/>
      <c r="R294" s="187"/>
      <c r="S294" s="187"/>
      <c r="T294" s="188"/>
      <c r="AT294" s="182" t="s">
        <v>148</v>
      </c>
      <c r="AU294" s="182" t="s">
        <v>105</v>
      </c>
      <c r="AV294" s="13" t="s">
        <v>105</v>
      </c>
      <c r="AW294" s="13" t="s">
        <v>30</v>
      </c>
      <c r="AX294" s="13" t="s">
        <v>84</v>
      </c>
      <c r="AY294" s="182" t="s">
        <v>141</v>
      </c>
    </row>
    <row r="295" spans="1:65" s="2" customFormat="1" ht="16.5" customHeight="1">
      <c r="A295" s="33"/>
      <c r="B295" s="165"/>
      <c r="C295" s="166" t="s">
        <v>660</v>
      </c>
      <c r="D295" s="166" t="s">
        <v>143</v>
      </c>
      <c r="E295" s="167" t="s">
        <v>661</v>
      </c>
      <c r="F295" s="168" t="s">
        <v>662</v>
      </c>
      <c r="G295" s="169" t="s">
        <v>220</v>
      </c>
      <c r="H295" s="170">
        <v>7.71</v>
      </c>
      <c r="I295" s="170"/>
      <c r="J295" s="171">
        <f>ROUND(I295*H295,3)</f>
        <v>0</v>
      </c>
      <c r="K295" s="172"/>
      <c r="L295" s="34"/>
      <c r="M295" s="173" t="s">
        <v>1</v>
      </c>
      <c r="N295" s="174" t="s">
        <v>42</v>
      </c>
      <c r="O295" s="59"/>
      <c r="P295" s="175">
        <f>O295*H295</f>
        <v>0</v>
      </c>
      <c r="Q295" s="175">
        <v>1.74E-3</v>
      </c>
      <c r="R295" s="175">
        <f>Q295*H295</f>
        <v>1.3415399999999999E-2</v>
      </c>
      <c r="S295" s="175">
        <v>0</v>
      </c>
      <c r="T295" s="176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77" t="s">
        <v>146</v>
      </c>
      <c r="AT295" s="177" t="s">
        <v>143</v>
      </c>
      <c r="AU295" s="177" t="s">
        <v>105</v>
      </c>
      <c r="AY295" s="18" t="s">
        <v>141</v>
      </c>
      <c r="BE295" s="178">
        <f>IF(N295="základná",J295,0)</f>
        <v>0</v>
      </c>
      <c r="BF295" s="178">
        <f>IF(N295="znížená",J295,0)</f>
        <v>0</v>
      </c>
      <c r="BG295" s="178">
        <f>IF(N295="zákl. prenesená",J295,0)</f>
        <v>0</v>
      </c>
      <c r="BH295" s="178">
        <f>IF(N295="zníž. prenesená",J295,0)</f>
        <v>0</v>
      </c>
      <c r="BI295" s="178">
        <f>IF(N295="nulová",J295,0)</f>
        <v>0</v>
      </c>
      <c r="BJ295" s="18" t="s">
        <v>105</v>
      </c>
      <c r="BK295" s="179">
        <f>ROUND(I295*H295,3)</f>
        <v>0</v>
      </c>
      <c r="BL295" s="18" t="s">
        <v>146</v>
      </c>
      <c r="BM295" s="177" t="s">
        <v>663</v>
      </c>
    </row>
    <row r="296" spans="1:65" s="13" customFormat="1" ht="11.25">
      <c r="B296" s="180"/>
      <c r="D296" s="181" t="s">
        <v>148</v>
      </c>
      <c r="E296" s="182" t="s">
        <v>1</v>
      </c>
      <c r="F296" s="183" t="s">
        <v>664</v>
      </c>
      <c r="H296" s="184">
        <v>7.71</v>
      </c>
      <c r="I296" s="185"/>
      <c r="L296" s="180"/>
      <c r="M296" s="186"/>
      <c r="N296" s="187"/>
      <c r="O296" s="187"/>
      <c r="P296" s="187"/>
      <c r="Q296" s="187"/>
      <c r="R296" s="187"/>
      <c r="S296" s="187"/>
      <c r="T296" s="188"/>
      <c r="AT296" s="182" t="s">
        <v>148</v>
      </c>
      <c r="AU296" s="182" t="s">
        <v>105</v>
      </c>
      <c r="AV296" s="13" t="s">
        <v>105</v>
      </c>
      <c r="AW296" s="13" t="s">
        <v>30</v>
      </c>
      <c r="AX296" s="13" t="s">
        <v>84</v>
      </c>
      <c r="AY296" s="182" t="s">
        <v>141</v>
      </c>
    </row>
    <row r="297" spans="1:65" s="2" customFormat="1" ht="33" customHeight="1">
      <c r="A297" s="33"/>
      <c r="B297" s="165"/>
      <c r="C297" s="166" t="s">
        <v>665</v>
      </c>
      <c r="D297" s="166" t="s">
        <v>143</v>
      </c>
      <c r="E297" s="167" t="s">
        <v>666</v>
      </c>
      <c r="F297" s="168" t="s">
        <v>667</v>
      </c>
      <c r="G297" s="169" t="s">
        <v>103</v>
      </c>
      <c r="H297" s="170">
        <v>18.562999999999999</v>
      </c>
      <c r="I297" s="170"/>
      <c r="J297" s="171">
        <f>ROUND(I297*H297,3)</f>
        <v>0</v>
      </c>
      <c r="K297" s="172"/>
      <c r="L297" s="34"/>
      <c r="M297" s="173" t="s">
        <v>1</v>
      </c>
      <c r="N297" s="174" t="s">
        <v>42</v>
      </c>
      <c r="O297" s="59"/>
      <c r="P297" s="175">
        <f>O297*H297</f>
        <v>0</v>
      </c>
      <c r="Q297" s="175">
        <v>1.146E-2</v>
      </c>
      <c r="R297" s="175">
        <f>Q297*H297</f>
        <v>0.21273197999999999</v>
      </c>
      <c r="S297" s="175">
        <v>0</v>
      </c>
      <c r="T297" s="176">
        <f>S297*H297</f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77" t="s">
        <v>146</v>
      </c>
      <c r="AT297" s="177" t="s">
        <v>143</v>
      </c>
      <c r="AU297" s="177" t="s">
        <v>105</v>
      </c>
      <c r="AY297" s="18" t="s">
        <v>141</v>
      </c>
      <c r="BE297" s="178">
        <f>IF(N297="základná",J297,0)</f>
        <v>0</v>
      </c>
      <c r="BF297" s="178">
        <f>IF(N297="znížená",J297,0)</f>
        <v>0</v>
      </c>
      <c r="BG297" s="178">
        <f>IF(N297="zákl. prenesená",J297,0)</f>
        <v>0</v>
      </c>
      <c r="BH297" s="178">
        <f>IF(N297="zníž. prenesená",J297,0)</f>
        <v>0</v>
      </c>
      <c r="BI297" s="178">
        <f>IF(N297="nulová",J297,0)</f>
        <v>0</v>
      </c>
      <c r="BJ297" s="18" t="s">
        <v>105</v>
      </c>
      <c r="BK297" s="179">
        <f>ROUND(I297*H297,3)</f>
        <v>0</v>
      </c>
      <c r="BL297" s="18" t="s">
        <v>146</v>
      </c>
      <c r="BM297" s="177" t="s">
        <v>668</v>
      </c>
    </row>
    <row r="298" spans="1:65" s="13" customFormat="1" ht="11.25">
      <c r="B298" s="180"/>
      <c r="D298" s="181" t="s">
        <v>148</v>
      </c>
      <c r="E298" s="182" t="s">
        <v>1</v>
      </c>
      <c r="F298" s="183" t="s">
        <v>398</v>
      </c>
      <c r="H298" s="184">
        <v>18.562999999999999</v>
      </c>
      <c r="I298" s="185"/>
      <c r="L298" s="180"/>
      <c r="M298" s="186"/>
      <c r="N298" s="187"/>
      <c r="O298" s="187"/>
      <c r="P298" s="187"/>
      <c r="Q298" s="187"/>
      <c r="R298" s="187"/>
      <c r="S298" s="187"/>
      <c r="T298" s="188"/>
      <c r="AT298" s="182" t="s">
        <v>148</v>
      </c>
      <c r="AU298" s="182" t="s">
        <v>105</v>
      </c>
      <c r="AV298" s="13" t="s">
        <v>105</v>
      </c>
      <c r="AW298" s="13" t="s">
        <v>30</v>
      </c>
      <c r="AX298" s="13" t="s">
        <v>84</v>
      </c>
      <c r="AY298" s="182" t="s">
        <v>141</v>
      </c>
    </row>
    <row r="299" spans="1:65" s="2" customFormat="1" ht="16.5" customHeight="1">
      <c r="A299" s="33"/>
      <c r="B299" s="165"/>
      <c r="C299" s="166" t="s">
        <v>669</v>
      </c>
      <c r="D299" s="166" t="s">
        <v>143</v>
      </c>
      <c r="E299" s="167" t="s">
        <v>670</v>
      </c>
      <c r="F299" s="168" t="s">
        <v>671</v>
      </c>
      <c r="G299" s="169" t="s">
        <v>103</v>
      </c>
      <c r="H299" s="170">
        <v>7.68</v>
      </c>
      <c r="I299" s="170"/>
      <c r="J299" s="171">
        <f>ROUND(I299*H299,3)</f>
        <v>0</v>
      </c>
      <c r="K299" s="172"/>
      <c r="L299" s="34"/>
      <c r="M299" s="173" t="s">
        <v>1</v>
      </c>
      <c r="N299" s="174" t="s">
        <v>42</v>
      </c>
      <c r="O299" s="59"/>
      <c r="P299" s="175">
        <f>O299*H299</f>
        <v>0</v>
      </c>
      <c r="Q299" s="175">
        <v>3.2000000000000003E-4</v>
      </c>
      <c r="R299" s="175">
        <f>Q299*H299</f>
        <v>2.4576000000000003E-3</v>
      </c>
      <c r="S299" s="175">
        <v>0</v>
      </c>
      <c r="T299" s="176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77" t="s">
        <v>146</v>
      </c>
      <c r="AT299" s="177" t="s">
        <v>143</v>
      </c>
      <c r="AU299" s="177" t="s">
        <v>105</v>
      </c>
      <c r="AY299" s="18" t="s">
        <v>141</v>
      </c>
      <c r="BE299" s="178">
        <f>IF(N299="základná",J299,0)</f>
        <v>0</v>
      </c>
      <c r="BF299" s="178">
        <f>IF(N299="znížená",J299,0)</f>
        <v>0</v>
      </c>
      <c r="BG299" s="178">
        <f>IF(N299="zákl. prenesená",J299,0)</f>
        <v>0</v>
      </c>
      <c r="BH299" s="178">
        <f>IF(N299="zníž. prenesená",J299,0)</f>
        <v>0</v>
      </c>
      <c r="BI299" s="178">
        <f>IF(N299="nulová",J299,0)</f>
        <v>0</v>
      </c>
      <c r="BJ299" s="18" t="s">
        <v>105</v>
      </c>
      <c r="BK299" s="179">
        <f>ROUND(I299*H299,3)</f>
        <v>0</v>
      </c>
      <c r="BL299" s="18" t="s">
        <v>146</v>
      </c>
      <c r="BM299" s="177" t="s">
        <v>672</v>
      </c>
    </row>
    <row r="300" spans="1:65" s="13" customFormat="1" ht="11.25">
      <c r="B300" s="180"/>
      <c r="D300" s="181" t="s">
        <v>148</v>
      </c>
      <c r="E300" s="182" t="s">
        <v>1</v>
      </c>
      <c r="F300" s="183" t="s">
        <v>673</v>
      </c>
      <c r="H300" s="184">
        <v>4.95</v>
      </c>
      <c r="I300" s="185"/>
      <c r="L300" s="180"/>
      <c r="M300" s="186"/>
      <c r="N300" s="187"/>
      <c r="O300" s="187"/>
      <c r="P300" s="187"/>
      <c r="Q300" s="187"/>
      <c r="R300" s="187"/>
      <c r="S300" s="187"/>
      <c r="T300" s="188"/>
      <c r="AT300" s="182" t="s">
        <v>148</v>
      </c>
      <c r="AU300" s="182" t="s">
        <v>105</v>
      </c>
      <c r="AV300" s="13" t="s">
        <v>105</v>
      </c>
      <c r="AW300" s="13" t="s">
        <v>30</v>
      </c>
      <c r="AX300" s="13" t="s">
        <v>76</v>
      </c>
      <c r="AY300" s="182" t="s">
        <v>141</v>
      </c>
    </row>
    <row r="301" spans="1:65" s="13" customFormat="1" ht="11.25">
      <c r="B301" s="180"/>
      <c r="D301" s="181" t="s">
        <v>148</v>
      </c>
      <c r="E301" s="182" t="s">
        <v>1</v>
      </c>
      <c r="F301" s="183" t="s">
        <v>674</v>
      </c>
      <c r="H301" s="184">
        <v>0.25</v>
      </c>
      <c r="I301" s="185"/>
      <c r="L301" s="180"/>
      <c r="M301" s="186"/>
      <c r="N301" s="187"/>
      <c r="O301" s="187"/>
      <c r="P301" s="187"/>
      <c r="Q301" s="187"/>
      <c r="R301" s="187"/>
      <c r="S301" s="187"/>
      <c r="T301" s="188"/>
      <c r="AT301" s="182" t="s">
        <v>148</v>
      </c>
      <c r="AU301" s="182" t="s">
        <v>105</v>
      </c>
      <c r="AV301" s="13" t="s">
        <v>105</v>
      </c>
      <c r="AW301" s="13" t="s">
        <v>30</v>
      </c>
      <c r="AX301" s="13" t="s">
        <v>76</v>
      </c>
      <c r="AY301" s="182" t="s">
        <v>141</v>
      </c>
    </row>
    <row r="302" spans="1:65" s="13" customFormat="1" ht="11.25">
      <c r="B302" s="180"/>
      <c r="D302" s="181" t="s">
        <v>148</v>
      </c>
      <c r="E302" s="182" t="s">
        <v>1</v>
      </c>
      <c r="F302" s="183" t="s">
        <v>675</v>
      </c>
      <c r="H302" s="184">
        <v>2.48</v>
      </c>
      <c r="I302" s="185"/>
      <c r="L302" s="180"/>
      <c r="M302" s="186"/>
      <c r="N302" s="187"/>
      <c r="O302" s="187"/>
      <c r="P302" s="187"/>
      <c r="Q302" s="187"/>
      <c r="R302" s="187"/>
      <c r="S302" s="187"/>
      <c r="T302" s="188"/>
      <c r="AT302" s="182" t="s">
        <v>148</v>
      </c>
      <c r="AU302" s="182" t="s">
        <v>105</v>
      </c>
      <c r="AV302" s="13" t="s">
        <v>105</v>
      </c>
      <c r="AW302" s="13" t="s">
        <v>30</v>
      </c>
      <c r="AX302" s="13" t="s">
        <v>76</v>
      </c>
      <c r="AY302" s="182" t="s">
        <v>141</v>
      </c>
    </row>
    <row r="303" spans="1:65" s="14" customFormat="1" ht="11.25">
      <c r="B303" s="189"/>
      <c r="D303" s="181" t="s">
        <v>148</v>
      </c>
      <c r="E303" s="190" t="s">
        <v>1</v>
      </c>
      <c r="F303" s="191" t="s">
        <v>174</v>
      </c>
      <c r="H303" s="192">
        <v>7.68</v>
      </c>
      <c r="I303" s="193"/>
      <c r="L303" s="189"/>
      <c r="M303" s="194"/>
      <c r="N303" s="195"/>
      <c r="O303" s="195"/>
      <c r="P303" s="195"/>
      <c r="Q303" s="195"/>
      <c r="R303" s="195"/>
      <c r="S303" s="195"/>
      <c r="T303" s="196"/>
      <c r="AT303" s="190" t="s">
        <v>148</v>
      </c>
      <c r="AU303" s="190" t="s">
        <v>105</v>
      </c>
      <c r="AV303" s="14" t="s">
        <v>146</v>
      </c>
      <c r="AW303" s="14" t="s">
        <v>30</v>
      </c>
      <c r="AX303" s="14" t="s">
        <v>84</v>
      </c>
      <c r="AY303" s="190" t="s">
        <v>141</v>
      </c>
    </row>
    <row r="304" spans="1:65" s="2" customFormat="1" ht="21.75" customHeight="1">
      <c r="A304" s="33"/>
      <c r="B304" s="165"/>
      <c r="C304" s="166" t="s">
        <v>676</v>
      </c>
      <c r="D304" s="166" t="s">
        <v>143</v>
      </c>
      <c r="E304" s="167" t="s">
        <v>677</v>
      </c>
      <c r="F304" s="168" t="s">
        <v>678</v>
      </c>
      <c r="G304" s="169" t="s">
        <v>103</v>
      </c>
      <c r="H304" s="170">
        <v>18.562999999999999</v>
      </c>
      <c r="I304" s="170"/>
      <c r="J304" s="171">
        <f>ROUND(I304*H304,3)</f>
        <v>0</v>
      </c>
      <c r="K304" s="172"/>
      <c r="L304" s="34"/>
      <c r="M304" s="173" t="s">
        <v>1</v>
      </c>
      <c r="N304" s="174" t="s">
        <v>42</v>
      </c>
      <c r="O304" s="59"/>
      <c r="P304" s="175">
        <f>O304*H304</f>
        <v>0</v>
      </c>
      <c r="Q304" s="175">
        <v>2.1000000000000001E-4</v>
      </c>
      <c r="R304" s="175">
        <f>Q304*H304</f>
        <v>3.8982299999999999E-3</v>
      </c>
      <c r="S304" s="175">
        <v>0</v>
      </c>
      <c r="T304" s="176">
        <f>S304*H304</f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77" t="s">
        <v>146</v>
      </c>
      <c r="AT304" s="177" t="s">
        <v>143</v>
      </c>
      <c r="AU304" s="177" t="s">
        <v>105</v>
      </c>
      <c r="AY304" s="18" t="s">
        <v>141</v>
      </c>
      <c r="BE304" s="178">
        <f>IF(N304="základná",J304,0)</f>
        <v>0</v>
      </c>
      <c r="BF304" s="178">
        <f>IF(N304="znížená",J304,0)</f>
        <v>0</v>
      </c>
      <c r="BG304" s="178">
        <f>IF(N304="zákl. prenesená",J304,0)</f>
        <v>0</v>
      </c>
      <c r="BH304" s="178">
        <f>IF(N304="zníž. prenesená",J304,0)</f>
        <v>0</v>
      </c>
      <c r="BI304" s="178">
        <f>IF(N304="nulová",J304,0)</f>
        <v>0</v>
      </c>
      <c r="BJ304" s="18" t="s">
        <v>105</v>
      </c>
      <c r="BK304" s="179">
        <f>ROUND(I304*H304,3)</f>
        <v>0</v>
      </c>
      <c r="BL304" s="18" t="s">
        <v>146</v>
      </c>
      <c r="BM304" s="177" t="s">
        <v>679</v>
      </c>
    </row>
    <row r="305" spans="1:65" s="13" customFormat="1" ht="11.25">
      <c r="B305" s="180"/>
      <c r="D305" s="181" t="s">
        <v>148</v>
      </c>
      <c r="E305" s="182" t="s">
        <v>1</v>
      </c>
      <c r="F305" s="183" t="s">
        <v>398</v>
      </c>
      <c r="H305" s="184">
        <v>18.562999999999999</v>
      </c>
      <c r="I305" s="185"/>
      <c r="L305" s="180"/>
      <c r="M305" s="186"/>
      <c r="N305" s="187"/>
      <c r="O305" s="187"/>
      <c r="P305" s="187"/>
      <c r="Q305" s="187"/>
      <c r="R305" s="187"/>
      <c r="S305" s="187"/>
      <c r="T305" s="188"/>
      <c r="AT305" s="182" t="s">
        <v>148</v>
      </c>
      <c r="AU305" s="182" t="s">
        <v>105</v>
      </c>
      <c r="AV305" s="13" t="s">
        <v>105</v>
      </c>
      <c r="AW305" s="13" t="s">
        <v>30</v>
      </c>
      <c r="AX305" s="13" t="s">
        <v>84</v>
      </c>
      <c r="AY305" s="182" t="s">
        <v>141</v>
      </c>
    </row>
    <row r="306" spans="1:65" s="2" customFormat="1" ht="16.5" customHeight="1">
      <c r="A306" s="33"/>
      <c r="B306" s="165"/>
      <c r="C306" s="166" t="s">
        <v>680</v>
      </c>
      <c r="D306" s="166" t="s">
        <v>143</v>
      </c>
      <c r="E306" s="167" t="s">
        <v>681</v>
      </c>
      <c r="F306" s="168" t="s">
        <v>682</v>
      </c>
      <c r="G306" s="169" t="s">
        <v>103</v>
      </c>
      <c r="H306" s="170">
        <v>212.28100000000001</v>
      </c>
      <c r="I306" s="170"/>
      <c r="J306" s="171">
        <f>ROUND(I306*H306,3)</f>
        <v>0</v>
      </c>
      <c r="K306" s="172"/>
      <c r="L306" s="34"/>
      <c r="M306" s="173" t="s">
        <v>1</v>
      </c>
      <c r="N306" s="174" t="s">
        <v>42</v>
      </c>
      <c r="O306" s="59"/>
      <c r="P306" s="175">
        <f>O306*H306</f>
        <v>0</v>
      </c>
      <c r="Q306" s="175">
        <v>1.8000000000000001E-4</v>
      </c>
      <c r="R306" s="175">
        <f>Q306*H306</f>
        <v>3.8210580000000001E-2</v>
      </c>
      <c r="S306" s="175">
        <v>0</v>
      </c>
      <c r="T306" s="176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77" t="s">
        <v>146</v>
      </c>
      <c r="AT306" s="177" t="s">
        <v>143</v>
      </c>
      <c r="AU306" s="177" t="s">
        <v>105</v>
      </c>
      <c r="AY306" s="18" t="s">
        <v>141</v>
      </c>
      <c r="BE306" s="178">
        <f>IF(N306="základná",J306,0)</f>
        <v>0</v>
      </c>
      <c r="BF306" s="178">
        <f>IF(N306="znížená",J306,0)</f>
        <v>0</v>
      </c>
      <c r="BG306" s="178">
        <f>IF(N306="zákl. prenesená",J306,0)</f>
        <v>0</v>
      </c>
      <c r="BH306" s="178">
        <f>IF(N306="zníž. prenesená",J306,0)</f>
        <v>0</v>
      </c>
      <c r="BI306" s="178">
        <f>IF(N306="nulová",J306,0)</f>
        <v>0</v>
      </c>
      <c r="BJ306" s="18" t="s">
        <v>105</v>
      </c>
      <c r="BK306" s="179">
        <f>ROUND(I306*H306,3)</f>
        <v>0</v>
      </c>
      <c r="BL306" s="18" t="s">
        <v>146</v>
      </c>
      <c r="BM306" s="177" t="s">
        <v>683</v>
      </c>
    </row>
    <row r="307" spans="1:65" s="15" customFormat="1" ht="11.25">
      <c r="B307" s="200"/>
      <c r="D307" s="181" t="s">
        <v>148</v>
      </c>
      <c r="E307" s="201" t="s">
        <v>1</v>
      </c>
      <c r="F307" s="202" t="s">
        <v>684</v>
      </c>
      <c r="H307" s="201" t="s">
        <v>1</v>
      </c>
      <c r="I307" s="203"/>
      <c r="L307" s="200"/>
      <c r="M307" s="204"/>
      <c r="N307" s="205"/>
      <c r="O307" s="205"/>
      <c r="P307" s="205"/>
      <c r="Q307" s="205"/>
      <c r="R307" s="205"/>
      <c r="S307" s="205"/>
      <c r="T307" s="206"/>
      <c r="AT307" s="201" t="s">
        <v>148</v>
      </c>
      <c r="AU307" s="201" t="s">
        <v>105</v>
      </c>
      <c r="AV307" s="15" t="s">
        <v>84</v>
      </c>
      <c r="AW307" s="15" t="s">
        <v>30</v>
      </c>
      <c r="AX307" s="15" t="s">
        <v>76</v>
      </c>
      <c r="AY307" s="201" t="s">
        <v>141</v>
      </c>
    </row>
    <row r="308" spans="1:65" s="13" customFormat="1" ht="22.5">
      <c r="B308" s="180"/>
      <c r="D308" s="181" t="s">
        <v>148</v>
      </c>
      <c r="E308" s="182" t="s">
        <v>1</v>
      </c>
      <c r="F308" s="183" t="s">
        <v>685</v>
      </c>
      <c r="H308" s="184">
        <v>212.28100000000001</v>
      </c>
      <c r="I308" s="185"/>
      <c r="L308" s="180"/>
      <c r="M308" s="186"/>
      <c r="N308" s="187"/>
      <c r="O308" s="187"/>
      <c r="P308" s="187"/>
      <c r="Q308" s="187"/>
      <c r="R308" s="187"/>
      <c r="S308" s="187"/>
      <c r="T308" s="188"/>
      <c r="AT308" s="182" t="s">
        <v>148</v>
      </c>
      <c r="AU308" s="182" t="s">
        <v>105</v>
      </c>
      <c r="AV308" s="13" t="s">
        <v>105</v>
      </c>
      <c r="AW308" s="13" t="s">
        <v>30</v>
      </c>
      <c r="AX308" s="13" t="s">
        <v>84</v>
      </c>
      <c r="AY308" s="182" t="s">
        <v>141</v>
      </c>
    </row>
    <row r="309" spans="1:65" s="2" customFormat="1" ht="21.75" customHeight="1">
      <c r="A309" s="33"/>
      <c r="B309" s="165"/>
      <c r="C309" s="166" t="s">
        <v>686</v>
      </c>
      <c r="D309" s="166" t="s">
        <v>143</v>
      </c>
      <c r="E309" s="167" t="s">
        <v>687</v>
      </c>
      <c r="F309" s="168" t="s">
        <v>688</v>
      </c>
      <c r="G309" s="169" t="s">
        <v>103</v>
      </c>
      <c r="H309" s="170">
        <v>212.28100000000001</v>
      </c>
      <c r="I309" s="170"/>
      <c r="J309" s="171">
        <f>ROUND(I309*H309,3)</f>
        <v>0</v>
      </c>
      <c r="K309" s="172"/>
      <c r="L309" s="34"/>
      <c r="M309" s="173" t="s">
        <v>1</v>
      </c>
      <c r="N309" s="174" t="s">
        <v>42</v>
      </c>
      <c r="O309" s="59"/>
      <c r="P309" s="175">
        <f>O309*H309</f>
        <v>0</v>
      </c>
      <c r="Q309" s="175">
        <v>2.6800000000000001E-3</v>
      </c>
      <c r="R309" s="175">
        <f>Q309*H309</f>
        <v>0.56891308000000007</v>
      </c>
      <c r="S309" s="175">
        <v>0</v>
      </c>
      <c r="T309" s="176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77" t="s">
        <v>146</v>
      </c>
      <c r="AT309" s="177" t="s">
        <v>143</v>
      </c>
      <c r="AU309" s="177" t="s">
        <v>105</v>
      </c>
      <c r="AY309" s="18" t="s">
        <v>141</v>
      </c>
      <c r="BE309" s="178">
        <f>IF(N309="základná",J309,0)</f>
        <v>0</v>
      </c>
      <c r="BF309" s="178">
        <f>IF(N309="znížená",J309,0)</f>
        <v>0</v>
      </c>
      <c r="BG309" s="178">
        <f>IF(N309="zákl. prenesená",J309,0)</f>
        <v>0</v>
      </c>
      <c r="BH309" s="178">
        <f>IF(N309="zníž. prenesená",J309,0)</f>
        <v>0</v>
      </c>
      <c r="BI309" s="178">
        <f>IF(N309="nulová",J309,0)</f>
        <v>0</v>
      </c>
      <c r="BJ309" s="18" t="s">
        <v>105</v>
      </c>
      <c r="BK309" s="179">
        <f>ROUND(I309*H309,3)</f>
        <v>0</v>
      </c>
      <c r="BL309" s="18" t="s">
        <v>146</v>
      </c>
      <c r="BM309" s="177" t="s">
        <v>689</v>
      </c>
    </row>
    <row r="310" spans="1:65" s="15" customFormat="1" ht="11.25">
      <c r="B310" s="200"/>
      <c r="D310" s="181" t="s">
        <v>148</v>
      </c>
      <c r="E310" s="201" t="s">
        <v>1</v>
      </c>
      <c r="F310" s="202" t="s">
        <v>684</v>
      </c>
      <c r="H310" s="201" t="s">
        <v>1</v>
      </c>
      <c r="I310" s="203"/>
      <c r="L310" s="200"/>
      <c r="M310" s="204"/>
      <c r="N310" s="205"/>
      <c r="O310" s="205"/>
      <c r="P310" s="205"/>
      <c r="Q310" s="205"/>
      <c r="R310" s="205"/>
      <c r="S310" s="205"/>
      <c r="T310" s="206"/>
      <c r="AT310" s="201" t="s">
        <v>148</v>
      </c>
      <c r="AU310" s="201" t="s">
        <v>105</v>
      </c>
      <c r="AV310" s="15" t="s">
        <v>84</v>
      </c>
      <c r="AW310" s="15" t="s">
        <v>30</v>
      </c>
      <c r="AX310" s="15" t="s">
        <v>76</v>
      </c>
      <c r="AY310" s="201" t="s">
        <v>141</v>
      </c>
    </row>
    <row r="311" spans="1:65" s="13" customFormat="1" ht="22.5">
      <c r="B311" s="180"/>
      <c r="D311" s="181" t="s">
        <v>148</v>
      </c>
      <c r="E311" s="182" t="s">
        <v>1</v>
      </c>
      <c r="F311" s="183" t="s">
        <v>685</v>
      </c>
      <c r="H311" s="184">
        <v>212.28100000000001</v>
      </c>
      <c r="I311" s="185"/>
      <c r="L311" s="180"/>
      <c r="M311" s="186"/>
      <c r="N311" s="187"/>
      <c r="O311" s="187"/>
      <c r="P311" s="187"/>
      <c r="Q311" s="187"/>
      <c r="R311" s="187"/>
      <c r="S311" s="187"/>
      <c r="T311" s="188"/>
      <c r="AT311" s="182" t="s">
        <v>148</v>
      </c>
      <c r="AU311" s="182" t="s">
        <v>105</v>
      </c>
      <c r="AV311" s="13" t="s">
        <v>105</v>
      </c>
      <c r="AW311" s="13" t="s">
        <v>30</v>
      </c>
      <c r="AX311" s="13" t="s">
        <v>84</v>
      </c>
      <c r="AY311" s="182" t="s">
        <v>141</v>
      </c>
    </row>
    <row r="312" spans="1:65" s="2" customFormat="1" ht="21.75" customHeight="1">
      <c r="A312" s="33"/>
      <c r="B312" s="165"/>
      <c r="C312" s="166" t="s">
        <v>690</v>
      </c>
      <c r="D312" s="166" t="s">
        <v>143</v>
      </c>
      <c r="E312" s="167" t="s">
        <v>691</v>
      </c>
      <c r="F312" s="168" t="s">
        <v>692</v>
      </c>
      <c r="G312" s="169" t="s">
        <v>103</v>
      </c>
      <c r="H312" s="170">
        <v>230.84399999999999</v>
      </c>
      <c r="I312" s="170"/>
      <c r="J312" s="171">
        <f>ROUND(I312*H312,3)</f>
        <v>0</v>
      </c>
      <c r="K312" s="172"/>
      <c r="L312" s="34"/>
      <c r="M312" s="173" t="s">
        <v>1</v>
      </c>
      <c r="N312" s="174" t="s">
        <v>42</v>
      </c>
      <c r="O312" s="59"/>
      <c r="P312" s="175">
        <f>O312*H312</f>
        <v>0</v>
      </c>
      <c r="Q312" s="175">
        <v>2.7E-4</v>
      </c>
      <c r="R312" s="175">
        <f>Q312*H312</f>
        <v>6.2327880000000002E-2</v>
      </c>
      <c r="S312" s="175">
        <v>0</v>
      </c>
      <c r="T312" s="176">
        <f>S312*H312</f>
        <v>0</v>
      </c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R312" s="177" t="s">
        <v>146</v>
      </c>
      <c r="AT312" s="177" t="s">
        <v>143</v>
      </c>
      <c r="AU312" s="177" t="s">
        <v>105</v>
      </c>
      <c r="AY312" s="18" t="s">
        <v>141</v>
      </c>
      <c r="BE312" s="178">
        <f>IF(N312="základná",J312,0)</f>
        <v>0</v>
      </c>
      <c r="BF312" s="178">
        <f>IF(N312="znížená",J312,0)</f>
        <v>0</v>
      </c>
      <c r="BG312" s="178">
        <f>IF(N312="zákl. prenesená",J312,0)</f>
        <v>0</v>
      </c>
      <c r="BH312" s="178">
        <f>IF(N312="zníž. prenesená",J312,0)</f>
        <v>0</v>
      </c>
      <c r="BI312" s="178">
        <f>IF(N312="nulová",J312,0)</f>
        <v>0</v>
      </c>
      <c r="BJ312" s="18" t="s">
        <v>105</v>
      </c>
      <c r="BK312" s="179">
        <f>ROUND(I312*H312,3)</f>
        <v>0</v>
      </c>
      <c r="BL312" s="18" t="s">
        <v>146</v>
      </c>
      <c r="BM312" s="177" t="s">
        <v>693</v>
      </c>
    </row>
    <row r="313" spans="1:65" s="15" customFormat="1" ht="11.25">
      <c r="B313" s="200"/>
      <c r="D313" s="181" t="s">
        <v>148</v>
      </c>
      <c r="E313" s="201" t="s">
        <v>1</v>
      </c>
      <c r="F313" s="202" t="s">
        <v>684</v>
      </c>
      <c r="H313" s="201" t="s">
        <v>1</v>
      </c>
      <c r="I313" s="203"/>
      <c r="L313" s="200"/>
      <c r="M313" s="204"/>
      <c r="N313" s="205"/>
      <c r="O313" s="205"/>
      <c r="P313" s="205"/>
      <c r="Q313" s="205"/>
      <c r="R313" s="205"/>
      <c r="S313" s="205"/>
      <c r="T313" s="206"/>
      <c r="AT313" s="201" t="s">
        <v>148</v>
      </c>
      <c r="AU313" s="201" t="s">
        <v>105</v>
      </c>
      <c r="AV313" s="15" t="s">
        <v>84</v>
      </c>
      <c r="AW313" s="15" t="s">
        <v>30</v>
      </c>
      <c r="AX313" s="15" t="s">
        <v>76</v>
      </c>
      <c r="AY313" s="201" t="s">
        <v>141</v>
      </c>
    </row>
    <row r="314" spans="1:65" s="13" customFormat="1" ht="22.5">
      <c r="B314" s="180"/>
      <c r="D314" s="181" t="s">
        <v>148</v>
      </c>
      <c r="E314" s="182" t="s">
        <v>1</v>
      </c>
      <c r="F314" s="183" t="s">
        <v>694</v>
      </c>
      <c r="H314" s="184">
        <v>230.84399999999999</v>
      </c>
      <c r="I314" s="185"/>
      <c r="L314" s="180"/>
      <c r="M314" s="186"/>
      <c r="N314" s="187"/>
      <c r="O314" s="187"/>
      <c r="P314" s="187"/>
      <c r="Q314" s="187"/>
      <c r="R314" s="187"/>
      <c r="S314" s="187"/>
      <c r="T314" s="188"/>
      <c r="AT314" s="182" t="s">
        <v>148</v>
      </c>
      <c r="AU314" s="182" t="s">
        <v>105</v>
      </c>
      <c r="AV314" s="13" t="s">
        <v>105</v>
      </c>
      <c r="AW314" s="13" t="s">
        <v>30</v>
      </c>
      <c r="AX314" s="13" t="s">
        <v>84</v>
      </c>
      <c r="AY314" s="182" t="s">
        <v>141</v>
      </c>
    </row>
    <row r="315" spans="1:65" s="2" customFormat="1" ht="33" customHeight="1">
      <c r="A315" s="33"/>
      <c r="B315" s="165"/>
      <c r="C315" s="166" t="s">
        <v>695</v>
      </c>
      <c r="D315" s="166" t="s">
        <v>143</v>
      </c>
      <c r="E315" s="167" t="s">
        <v>696</v>
      </c>
      <c r="F315" s="168" t="s">
        <v>697</v>
      </c>
      <c r="G315" s="169" t="s">
        <v>103</v>
      </c>
      <c r="H315" s="170">
        <v>18.562999999999999</v>
      </c>
      <c r="I315" s="170"/>
      <c r="J315" s="171">
        <f>ROUND(I315*H315,3)</f>
        <v>0</v>
      </c>
      <c r="K315" s="172"/>
      <c r="L315" s="34"/>
      <c r="M315" s="173" t="s">
        <v>1</v>
      </c>
      <c r="N315" s="174" t="s">
        <v>42</v>
      </c>
      <c r="O315" s="59"/>
      <c r="P315" s="175">
        <f>O315*H315</f>
        <v>0</v>
      </c>
      <c r="Q315" s="175">
        <v>3.3599999999999998E-2</v>
      </c>
      <c r="R315" s="175">
        <f>Q315*H315</f>
        <v>0.62371679999999996</v>
      </c>
      <c r="S315" s="175">
        <v>0</v>
      </c>
      <c r="T315" s="176">
        <f>S315*H315</f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77" t="s">
        <v>146</v>
      </c>
      <c r="AT315" s="177" t="s">
        <v>143</v>
      </c>
      <c r="AU315" s="177" t="s">
        <v>105</v>
      </c>
      <c r="AY315" s="18" t="s">
        <v>141</v>
      </c>
      <c r="BE315" s="178">
        <f>IF(N315="základná",J315,0)</f>
        <v>0</v>
      </c>
      <c r="BF315" s="178">
        <f>IF(N315="znížená",J315,0)</f>
        <v>0</v>
      </c>
      <c r="BG315" s="178">
        <f>IF(N315="zákl. prenesená",J315,0)</f>
        <v>0</v>
      </c>
      <c r="BH315" s="178">
        <f>IF(N315="zníž. prenesená",J315,0)</f>
        <v>0</v>
      </c>
      <c r="BI315" s="178">
        <f>IF(N315="nulová",J315,0)</f>
        <v>0</v>
      </c>
      <c r="BJ315" s="18" t="s">
        <v>105</v>
      </c>
      <c r="BK315" s="179">
        <f>ROUND(I315*H315,3)</f>
        <v>0</v>
      </c>
      <c r="BL315" s="18" t="s">
        <v>146</v>
      </c>
      <c r="BM315" s="177" t="s">
        <v>698</v>
      </c>
    </row>
    <row r="316" spans="1:65" s="13" customFormat="1" ht="11.25">
      <c r="B316" s="180"/>
      <c r="D316" s="181" t="s">
        <v>148</v>
      </c>
      <c r="E316" s="182" t="s">
        <v>1</v>
      </c>
      <c r="F316" s="183" t="s">
        <v>398</v>
      </c>
      <c r="H316" s="184">
        <v>18.562999999999999</v>
      </c>
      <c r="I316" s="185"/>
      <c r="L316" s="180"/>
      <c r="M316" s="186"/>
      <c r="N316" s="187"/>
      <c r="O316" s="187"/>
      <c r="P316" s="187"/>
      <c r="Q316" s="187"/>
      <c r="R316" s="187"/>
      <c r="S316" s="187"/>
      <c r="T316" s="188"/>
      <c r="AT316" s="182" t="s">
        <v>148</v>
      </c>
      <c r="AU316" s="182" t="s">
        <v>105</v>
      </c>
      <c r="AV316" s="13" t="s">
        <v>105</v>
      </c>
      <c r="AW316" s="13" t="s">
        <v>30</v>
      </c>
      <c r="AX316" s="13" t="s">
        <v>84</v>
      </c>
      <c r="AY316" s="182" t="s">
        <v>141</v>
      </c>
    </row>
    <row r="317" spans="1:65" s="2" customFormat="1" ht="21.75" customHeight="1">
      <c r="A317" s="33"/>
      <c r="B317" s="165"/>
      <c r="C317" s="166" t="s">
        <v>699</v>
      </c>
      <c r="D317" s="166" t="s">
        <v>143</v>
      </c>
      <c r="E317" s="167" t="s">
        <v>700</v>
      </c>
      <c r="F317" s="168" t="s">
        <v>701</v>
      </c>
      <c r="G317" s="169" t="s">
        <v>103</v>
      </c>
      <c r="H317" s="170">
        <v>18.562999999999999</v>
      </c>
      <c r="I317" s="170"/>
      <c r="J317" s="171">
        <f>ROUND(I317*H317,3)</f>
        <v>0</v>
      </c>
      <c r="K317" s="172"/>
      <c r="L317" s="34"/>
      <c r="M317" s="173" t="s">
        <v>1</v>
      </c>
      <c r="N317" s="174" t="s">
        <v>42</v>
      </c>
      <c r="O317" s="59"/>
      <c r="P317" s="175">
        <f>O317*H317</f>
        <v>0</v>
      </c>
      <c r="Q317" s="175">
        <v>1.1900000000000001E-2</v>
      </c>
      <c r="R317" s="175">
        <f>Q317*H317</f>
        <v>0.2208997</v>
      </c>
      <c r="S317" s="175">
        <v>0</v>
      </c>
      <c r="T317" s="176">
        <f>S317*H317</f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77" t="s">
        <v>146</v>
      </c>
      <c r="AT317" s="177" t="s">
        <v>143</v>
      </c>
      <c r="AU317" s="177" t="s">
        <v>105</v>
      </c>
      <c r="AY317" s="18" t="s">
        <v>141</v>
      </c>
      <c r="BE317" s="178">
        <f>IF(N317="základná",J317,0)</f>
        <v>0</v>
      </c>
      <c r="BF317" s="178">
        <f>IF(N317="znížená",J317,0)</f>
        <v>0</v>
      </c>
      <c r="BG317" s="178">
        <f>IF(N317="zákl. prenesená",J317,0)</f>
        <v>0</v>
      </c>
      <c r="BH317" s="178">
        <f>IF(N317="zníž. prenesená",J317,0)</f>
        <v>0</v>
      </c>
      <c r="BI317" s="178">
        <f>IF(N317="nulová",J317,0)</f>
        <v>0</v>
      </c>
      <c r="BJ317" s="18" t="s">
        <v>105</v>
      </c>
      <c r="BK317" s="179">
        <f>ROUND(I317*H317,3)</f>
        <v>0</v>
      </c>
      <c r="BL317" s="18" t="s">
        <v>146</v>
      </c>
      <c r="BM317" s="177" t="s">
        <v>702</v>
      </c>
    </row>
    <row r="318" spans="1:65" s="13" customFormat="1" ht="11.25">
      <c r="B318" s="180"/>
      <c r="D318" s="181" t="s">
        <v>148</v>
      </c>
      <c r="E318" s="182" t="s">
        <v>1</v>
      </c>
      <c r="F318" s="183" t="s">
        <v>398</v>
      </c>
      <c r="H318" s="184">
        <v>18.562999999999999</v>
      </c>
      <c r="I318" s="185"/>
      <c r="L318" s="180"/>
      <c r="M318" s="186"/>
      <c r="N318" s="187"/>
      <c r="O318" s="187"/>
      <c r="P318" s="187"/>
      <c r="Q318" s="187"/>
      <c r="R318" s="187"/>
      <c r="S318" s="187"/>
      <c r="T318" s="188"/>
      <c r="AT318" s="182" t="s">
        <v>148</v>
      </c>
      <c r="AU318" s="182" t="s">
        <v>105</v>
      </c>
      <c r="AV318" s="13" t="s">
        <v>105</v>
      </c>
      <c r="AW318" s="13" t="s">
        <v>30</v>
      </c>
      <c r="AX318" s="13" t="s">
        <v>84</v>
      </c>
      <c r="AY318" s="182" t="s">
        <v>141</v>
      </c>
    </row>
    <row r="319" spans="1:65" s="2" customFormat="1" ht="21.75" customHeight="1">
      <c r="A319" s="33"/>
      <c r="B319" s="165"/>
      <c r="C319" s="166" t="s">
        <v>703</v>
      </c>
      <c r="D319" s="166" t="s">
        <v>143</v>
      </c>
      <c r="E319" s="167" t="s">
        <v>704</v>
      </c>
      <c r="F319" s="168" t="s">
        <v>705</v>
      </c>
      <c r="G319" s="169" t="s">
        <v>103</v>
      </c>
      <c r="H319" s="170">
        <v>18.562999999999999</v>
      </c>
      <c r="I319" s="170"/>
      <c r="J319" s="171">
        <f>ROUND(I319*H319,3)</f>
        <v>0</v>
      </c>
      <c r="K319" s="172"/>
      <c r="L319" s="34"/>
      <c r="M319" s="173" t="s">
        <v>1</v>
      </c>
      <c r="N319" s="174" t="s">
        <v>42</v>
      </c>
      <c r="O319" s="59"/>
      <c r="P319" s="175">
        <f>O319*H319</f>
        <v>0</v>
      </c>
      <c r="Q319" s="175">
        <v>1.4999999999999999E-4</v>
      </c>
      <c r="R319" s="175">
        <f>Q319*H319</f>
        <v>2.7844499999999995E-3</v>
      </c>
      <c r="S319" s="175">
        <v>0</v>
      </c>
      <c r="T319" s="176">
        <f>S319*H319</f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77" t="s">
        <v>146</v>
      </c>
      <c r="AT319" s="177" t="s">
        <v>143</v>
      </c>
      <c r="AU319" s="177" t="s">
        <v>105</v>
      </c>
      <c r="AY319" s="18" t="s">
        <v>141</v>
      </c>
      <c r="BE319" s="178">
        <f>IF(N319="základná",J319,0)</f>
        <v>0</v>
      </c>
      <c r="BF319" s="178">
        <f>IF(N319="znížená",J319,0)</f>
        <v>0</v>
      </c>
      <c r="BG319" s="178">
        <f>IF(N319="zákl. prenesená",J319,0)</f>
        <v>0</v>
      </c>
      <c r="BH319" s="178">
        <f>IF(N319="zníž. prenesená",J319,0)</f>
        <v>0</v>
      </c>
      <c r="BI319" s="178">
        <f>IF(N319="nulová",J319,0)</f>
        <v>0</v>
      </c>
      <c r="BJ319" s="18" t="s">
        <v>105</v>
      </c>
      <c r="BK319" s="179">
        <f>ROUND(I319*H319,3)</f>
        <v>0</v>
      </c>
      <c r="BL319" s="18" t="s">
        <v>146</v>
      </c>
      <c r="BM319" s="177" t="s">
        <v>706</v>
      </c>
    </row>
    <row r="320" spans="1:65" s="13" customFormat="1" ht="11.25">
      <c r="B320" s="180"/>
      <c r="D320" s="181" t="s">
        <v>148</v>
      </c>
      <c r="E320" s="182" t="s">
        <v>1</v>
      </c>
      <c r="F320" s="183" t="s">
        <v>398</v>
      </c>
      <c r="H320" s="184">
        <v>18.562999999999999</v>
      </c>
      <c r="I320" s="185"/>
      <c r="L320" s="180"/>
      <c r="M320" s="186"/>
      <c r="N320" s="187"/>
      <c r="O320" s="187"/>
      <c r="P320" s="187"/>
      <c r="Q320" s="187"/>
      <c r="R320" s="187"/>
      <c r="S320" s="187"/>
      <c r="T320" s="188"/>
      <c r="AT320" s="182" t="s">
        <v>148</v>
      </c>
      <c r="AU320" s="182" t="s">
        <v>105</v>
      </c>
      <c r="AV320" s="13" t="s">
        <v>105</v>
      </c>
      <c r="AW320" s="13" t="s">
        <v>30</v>
      </c>
      <c r="AX320" s="13" t="s">
        <v>84</v>
      </c>
      <c r="AY320" s="182" t="s">
        <v>141</v>
      </c>
    </row>
    <row r="321" spans="1:65" s="2" customFormat="1" ht="16.5" customHeight="1">
      <c r="A321" s="33"/>
      <c r="B321" s="165"/>
      <c r="C321" s="166" t="s">
        <v>707</v>
      </c>
      <c r="D321" s="166" t="s">
        <v>143</v>
      </c>
      <c r="E321" s="167" t="s">
        <v>708</v>
      </c>
      <c r="F321" s="168" t="s">
        <v>709</v>
      </c>
      <c r="G321" s="169" t="s">
        <v>103</v>
      </c>
      <c r="H321" s="170">
        <v>18.562999999999999</v>
      </c>
      <c r="I321" s="170"/>
      <c r="J321" s="171">
        <f>ROUND(I321*H321,3)</f>
        <v>0</v>
      </c>
      <c r="K321" s="172"/>
      <c r="L321" s="34"/>
      <c r="M321" s="173" t="s">
        <v>1</v>
      </c>
      <c r="N321" s="174" t="s">
        <v>42</v>
      </c>
      <c r="O321" s="59"/>
      <c r="P321" s="175">
        <f>O321*H321</f>
        <v>0</v>
      </c>
      <c r="Q321" s="175">
        <v>4.6000000000000001E-4</v>
      </c>
      <c r="R321" s="175">
        <f>Q321*H321</f>
        <v>8.5389799999999998E-3</v>
      </c>
      <c r="S321" s="175">
        <v>0</v>
      </c>
      <c r="T321" s="176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77" t="s">
        <v>146</v>
      </c>
      <c r="AT321" s="177" t="s">
        <v>143</v>
      </c>
      <c r="AU321" s="177" t="s">
        <v>105</v>
      </c>
      <c r="AY321" s="18" t="s">
        <v>141</v>
      </c>
      <c r="BE321" s="178">
        <f>IF(N321="základná",J321,0)</f>
        <v>0</v>
      </c>
      <c r="BF321" s="178">
        <f>IF(N321="znížená",J321,0)</f>
        <v>0</v>
      </c>
      <c r="BG321" s="178">
        <f>IF(N321="zákl. prenesená",J321,0)</f>
        <v>0</v>
      </c>
      <c r="BH321" s="178">
        <f>IF(N321="zníž. prenesená",J321,0)</f>
        <v>0</v>
      </c>
      <c r="BI321" s="178">
        <f>IF(N321="nulová",J321,0)</f>
        <v>0</v>
      </c>
      <c r="BJ321" s="18" t="s">
        <v>105</v>
      </c>
      <c r="BK321" s="179">
        <f>ROUND(I321*H321,3)</f>
        <v>0</v>
      </c>
      <c r="BL321" s="18" t="s">
        <v>146</v>
      </c>
      <c r="BM321" s="177" t="s">
        <v>710</v>
      </c>
    </row>
    <row r="322" spans="1:65" s="15" customFormat="1" ht="11.25">
      <c r="B322" s="200"/>
      <c r="D322" s="181" t="s">
        <v>148</v>
      </c>
      <c r="E322" s="201" t="s">
        <v>1</v>
      </c>
      <c r="F322" s="202" t="s">
        <v>711</v>
      </c>
      <c r="H322" s="201" t="s">
        <v>1</v>
      </c>
      <c r="I322" s="203"/>
      <c r="L322" s="200"/>
      <c r="M322" s="204"/>
      <c r="N322" s="205"/>
      <c r="O322" s="205"/>
      <c r="P322" s="205"/>
      <c r="Q322" s="205"/>
      <c r="R322" s="205"/>
      <c r="S322" s="205"/>
      <c r="T322" s="206"/>
      <c r="AT322" s="201" t="s">
        <v>148</v>
      </c>
      <c r="AU322" s="201" t="s">
        <v>105</v>
      </c>
      <c r="AV322" s="15" t="s">
        <v>84</v>
      </c>
      <c r="AW322" s="15" t="s">
        <v>30</v>
      </c>
      <c r="AX322" s="15" t="s">
        <v>76</v>
      </c>
      <c r="AY322" s="201" t="s">
        <v>141</v>
      </c>
    </row>
    <row r="323" spans="1:65" s="13" customFormat="1" ht="11.25">
      <c r="B323" s="180"/>
      <c r="D323" s="181" t="s">
        <v>148</v>
      </c>
      <c r="E323" s="182" t="s">
        <v>1</v>
      </c>
      <c r="F323" s="183" t="s">
        <v>712</v>
      </c>
      <c r="H323" s="184">
        <v>18.562999999999999</v>
      </c>
      <c r="I323" s="185"/>
      <c r="L323" s="180"/>
      <c r="M323" s="186"/>
      <c r="N323" s="187"/>
      <c r="O323" s="187"/>
      <c r="P323" s="187"/>
      <c r="Q323" s="187"/>
      <c r="R323" s="187"/>
      <c r="S323" s="187"/>
      <c r="T323" s="188"/>
      <c r="AT323" s="182" t="s">
        <v>148</v>
      </c>
      <c r="AU323" s="182" t="s">
        <v>105</v>
      </c>
      <c r="AV323" s="13" t="s">
        <v>105</v>
      </c>
      <c r="AW323" s="13" t="s">
        <v>30</v>
      </c>
      <c r="AX323" s="13" t="s">
        <v>76</v>
      </c>
      <c r="AY323" s="182" t="s">
        <v>141</v>
      </c>
    </row>
    <row r="324" spans="1:65" s="16" customFormat="1" ht="11.25">
      <c r="B324" s="217"/>
      <c r="D324" s="181" t="s">
        <v>148</v>
      </c>
      <c r="E324" s="218" t="s">
        <v>398</v>
      </c>
      <c r="F324" s="219" t="s">
        <v>344</v>
      </c>
      <c r="H324" s="220">
        <v>18.562999999999999</v>
      </c>
      <c r="I324" s="221"/>
      <c r="L324" s="217"/>
      <c r="M324" s="222"/>
      <c r="N324" s="223"/>
      <c r="O324" s="223"/>
      <c r="P324" s="223"/>
      <c r="Q324" s="223"/>
      <c r="R324" s="223"/>
      <c r="S324" s="223"/>
      <c r="T324" s="224"/>
      <c r="AT324" s="218" t="s">
        <v>148</v>
      </c>
      <c r="AU324" s="218" t="s">
        <v>105</v>
      </c>
      <c r="AV324" s="16" t="s">
        <v>156</v>
      </c>
      <c r="AW324" s="16" t="s">
        <v>30</v>
      </c>
      <c r="AX324" s="16" t="s">
        <v>76</v>
      </c>
      <c r="AY324" s="218" t="s">
        <v>141</v>
      </c>
    </row>
    <row r="325" spans="1:65" s="14" customFormat="1" ht="11.25">
      <c r="B325" s="189"/>
      <c r="D325" s="181" t="s">
        <v>148</v>
      </c>
      <c r="E325" s="190" t="s">
        <v>1</v>
      </c>
      <c r="F325" s="191" t="s">
        <v>174</v>
      </c>
      <c r="H325" s="192">
        <v>18.562999999999999</v>
      </c>
      <c r="I325" s="193"/>
      <c r="L325" s="189"/>
      <c r="M325" s="194"/>
      <c r="N325" s="195"/>
      <c r="O325" s="195"/>
      <c r="P325" s="195"/>
      <c r="Q325" s="195"/>
      <c r="R325" s="195"/>
      <c r="S325" s="195"/>
      <c r="T325" s="196"/>
      <c r="AT325" s="190" t="s">
        <v>148</v>
      </c>
      <c r="AU325" s="190" t="s">
        <v>105</v>
      </c>
      <c r="AV325" s="14" t="s">
        <v>146</v>
      </c>
      <c r="AW325" s="14" t="s">
        <v>30</v>
      </c>
      <c r="AX325" s="14" t="s">
        <v>84</v>
      </c>
      <c r="AY325" s="190" t="s">
        <v>141</v>
      </c>
    </row>
    <row r="326" spans="1:65" s="2" customFormat="1" ht="21.75" customHeight="1">
      <c r="A326" s="33"/>
      <c r="B326" s="165"/>
      <c r="C326" s="166" t="s">
        <v>713</v>
      </c>
      <c r="D326" s="166" t="s">
        <v>143</v>
      </c>
      <c r="E326" s="167" t="s">
        <v>714</v>
      </c>
      <c r="F326" s="168" t="s">
        <v>715</v>
      </c>
      <c r="G326" s="169" t="s">
        <v>220</v>
      </c>
      <c r="H326" s="170">
        <v>8.6999999999999993</v>
      </c>
      <c r="I326" s="170"/>
      <c r="J326" s="171">
        <f>ROUND(I326*H326,3)</f>
        <v>0</v>
      </c>
      <c r="K326" s="172"/>
      <c r="L326" s="34"/>
      <c r="M326" s="173" t="s">
        <v>1</v>
      </c>
      <c r="N326" s="174" t="s">
        <v>42</v>
      </c>
      <c r="O326" s="59"/>
      <c r="P326" s="175">
        <f>O326*H326</f>
        <v>0</v>
      </c>
      <c r="Q326" s="175">
        <v>0</v>
      </c>
      <c r="R326" s="175">
        <f>Q326*H326</f>
        <v>0</v>
      </c>
      <c r="S326" s="175">
        <v>0</v>
      </c>
      <c r="T326" s="176">
        <f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77" t="s">
        <v>146</v>
      </c>
      <c r="AT326" s="177" t="s">
        <v>143</v>
      </c>
      <c r="AU326" s="177" t="s">
        <v>105</v>
      </c>
      <c r="AY326" s="18" t="s">
        <v>141</v>
      </c>
      <c r="BE326" s="178">
        <f>IF(N326="základná",J326,0)</f>
        <v>0</v>
      </c>
      <c r="BF326" s="178">
        <f>IF(N326="znížená",J326,0)</f>
        <v>0</v>
      </c>
      <c r="BG326" s="178">
        <f>IF(N326="zákl. prenesená",J326,0)</f>
        <v>0</v>
      </c>
      <c r="BH326" s="178">
        <f>IF(N326="zníž. prenesená",J326,0)</f>
        <v>0</v>
      </c>
      <c r="BI326" s="178">
        <f>IF(N326="nulová",J326,0)</f>
        <v>0</v>
      </c>
      <c r="BJ326" s="18" t="s">
        <v>105</v>
      </c>
      <c r="BK326" s="179">
        <f>ROUND(I326*H326,3)</f>
        <v>0</v>
      </c>
      <c r="BL326" s="18" t="s">
        <v>146</v>
      </c>
      <c r="BM326" s="177" t="s">
        <v>716</v>
      </c>
    </row>
    <row r="327" spans="1:65" s="2" customFormat="1" ht="16.5" customHeight="1">
      <c r="A327" s="33"/>
      <c r="B327" s="165"/>
      <c r="C327" s="166" t="s">
        <v>717</v>
      </c>
      <c r="D327" s="166" t="s">
        <v>143</v>
      </c>
      <c r="E327" s="167" t="s">
        <v>718</v>
      </c>
      <c r="F327" s="168" t="s">
        <v>719</v>
      </c>
      <c r="G327" s="169" t="s">
        <v>220</v>
      </c>
      <c r="H327" s="170">
        <v>113.44</v>
      </c>
      <c r="I327" s="170"/>
      <c r="J327" s="171">
        <f>ROUND(I327*H327,3)</f>
        <v>0</v>
      </c>
      <c r="K327" s="172"/>
      <c r="L327" s="34"/>
      <c r="M327" s="173" t="s">
        <v>1</v>
      </c>
      <c r="N327" s="174" t="s">
        <v>42</v>
      </c>
      <c r="O327" s="59"/>
      <c r="P327" s="175">
        <f>O327*H327</f>
        <v>0</v>
      </c>
      <c r="Q327" s="175">
        <v>0</v>
      </c>
      <c r="R327" s="175">
        <f>Q327*H327</f>
        <v>0</v>
      </c>
      <c r="S327" s="175">
        <v>0</v>
      </c>
      <c r="T327" s="176">
        <f>S327*H327</f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77" t="s">
        <v>146</v>
      </c>
      <c r="AT327" s="177" t="s">
        <v>143</v>
      </c>
      <c r="AU327" s="177" t="s">
        <v>105</v>
      </c>
      <c r="AY327" s="18" t="s">
        <v>141</v>
      </c>
      <c r="BE327" s="178">
        <f>IF(N327="základná",J327,0)</f>
        <v>0</v>
      </c>
      <c r="BF327" s="178">
        <f>IF(N327="znížená",J327,0)</f>
        <v>0</v>
      </c>
      <c r="BG327" s="178">
        <f>IF(N327="zákl. prenesená",J327,0)</f>
        <v>0</v>
      </c>
      <c r="BH327" s="178">
        <f>IF(N327="zníž. prenesená",J327,0)</f>
        <v>0</v>
      </c>
      <c r="BI327" s="178">
        <f>IF(N327="nulová",J327,0)</f>
        <v>0</v>
      </c>
      <c r="BJ327" s="18" t="s">
        <v>105</v>
      </c>
      <c r="BK327" s="179">
        <f>ROUND(I327*H327,3)</f>
        <v>0</v>
      </c>
      <c r="BL327" s="18" t="s">
        <v>146</v>
      </c>
      <c r="BM327" s="177" t="s">
        <v>720</v>
      </c>
    </row>
    <row r="328" spans="1:65" s="13" customFormat="1" ht="11.25">
      <c r="B328" s="180"/>
      <c r="D328" s="181" t="s">
        <v>148</v>
      </c>
      <c r="E328" s="182" t="s">
        <v>1</v>
      </c>
      <c r="F328" s="183" t="s">
        <v>721</v>
      </c>
      <c r="H328" s="184">
        <v>113.44</v>
      </c>
      <c r="I328" s="185"/>
      <c r="L328" s="180"/>
      <c r="M328" s="186"/>
      <c r="N328" s="187"/>
      <c r="O328" s="187"/>
      <c r="P328" s="187"/>
      <c r="Q328" s="187"/>
      <c r="R328" s="187"/>
      <c r="S328" s="187"/>
      <c r="T328" s="188"/>
      <c r="AT328" s="182" t="s">
        <v>148</v>
      </c>
      <c r="AU328" s="182" t="s">
        <v>105</v>
      </c>
      <c r="AV328" s="13" t="s">
        <v>105</v>
      </c>
      <c r="AW328" s="13" t="s">
        <v>30</v>
      </c>
      <c r="AX328" s="13" t="s">
        <v>84</v>
      </c>
      <c r="AY328" s="182" t="s">
        <v>141</v>
      </c>
    </row>
    <row r="329" spans="1:65" s="2" customFormat="1" ht="16.5" customHeight="1">
      <c r="A329" s="33"/>
      <c r="B329" s="165"/>
      <c r="C329" s="166" t="s">
        <v>722</v>
      </c>
      <c r="D329" s="166" t="s">
        <v>143</v>
      </c>
      <c r="E329" s="167" t="s">
        <v>723</v>
      </c>
      <c r="F329" s="168" t="s">
        <v>724</v>
      </c>
      <c r="G329" s="169" t="s">
        <v>103</v>
      </c>
      <c r="H329" s="170">
        <v>0.1</v>
      </c>
      <c r="I329" s="170"/>
      <c r="J329" s="171">
        <f>ROUND(I329*H329,3)</f>
        <v>0</v>
      </c>
      <c r="K329" s="172"/>
      <c r="L329" s="34"/>
      <c r="M329" s="173" t="s">
        <v>1</v>
      </c>
      <c r="N329" s="174" t="s">
        <v>42</v>
      </c>
      <c r="O329" s="59"/>
      <c r="P329" s="175">
        <f>O329*H329</f>
        <v>0</v>
      </c>
      <c r="Q329" s="175">
        <v>0</v>
      </c>
      <c r="R329" s="175">
        <f>Q329*H329</f>
        <v>0</v>
      </c>
      <c r="S329" s="175">
        <v>0</v>
      </c>
      <c r="T329" s="176">
        <f>S329*H329</f>
        <v>0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77" t="s">
        <v>146</v>
      </c>
      <c r="AT329" s="177" t="s">
        <v>143</v>
      </c>
      <c r="AU329" s="177" t="s">
        <v>105</v>
      </c>
      <c r="AY329" s="18" t="s">
        <v>141</v>
      </c>
      <c r="BE329" s="178">
        <f>IF(N329="základná",J329,0)</f>
        <v>0</v>
      </c>
      <c r="BF329" s="178">
        <f>IF(N329="znížená",J329,0)</f>
        <v>0</v>
      </c>
      <c r="BG329" s="178">
        <f>IF(N329="zákl. prenesená",J329,0)</f>
        <v>0</v>
      </c>
      <c r="BH329" s="178">
        <f>IF(N329="zníž. prenesená",J329,0)</f>
        <v>0</v>
      </c>
      <c r="BI329" s="178">
        <f>IF(N329="nulová",J329,0)</f>
        <v>0</v>
      </c>
      <c r="BJ329" s="18" t="s">
        <v>105</v>
      </c>
      <c r="BK329" s="179">
        <f>ROUND(I329*H329,3)</f>
        <v>0</v>
      </c>
      <c r="BL329" s="18" t="s">
        <v>146</v>
      </c>
      <c r="BM329" s="177" t="s">
        <v>725</v>
      </c>
    </row>
    <row r="330" spans="1:65" s="2" customFormat="1" ht="21.75" customHeight="1">
      <c r="A330" s="33"/>
      <c r="B330" s="165"/>
      <c r="C330" s="166" t="s">
        <v>726</v>
      </c>
      <c r="D330" s="166" t="s">
        <v>143</v>
      </c>
      <c r="E330" s="167" t="s">
        <v>727</v>
      </c>
      <c r="F330" s="168" t="s">
        <v>728</v>
      </c>
      <c r="G330" s="169" t="s">
        <v>103</v>
      </c>
      <c r="H330" s="170">
        <v>11.25</v>
      </c>
      <c r="I330" s="170"/>
      <c r="J330" s="171">
        <f>ROUND(I330*H330,3)</f>
        <v>0</v>
      </c>
      <c r="K330" s="172"/>
      <c r="L330" s="34"/>
      <c r="M330" s="173" t="s">
        <v>1</v>
      </c>
      <c r="N330" s="174" t="s">
        <v>42</v>
      </c>
      <c r="O330" s="59"/>
      <c r="P330" s="175">
        <f>O330*H330</f>
        <v>0</v>
      </c>
      <c r="Q330" s="175">
        <v>1.299E-2</v>
      </c>
      <c r="R330" s="175">
        <f>Q330*H330</f>
        <v>0.1461375</v>
      </c>
      <c r="S330" s="175">
        <v>0</v>
      </c>
      <c r="T330" s="176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77" t="s">
        <v>146</v>
      </c>
      <c r="AT330" s="177" t="s">
        <v>143</v>
      </c>
      <c r="AU330" s="177" t="s">
        <v>105</v>
      </c>
      <c r="AY330" s="18" t="s">
        <v>141</v>
      </c>
      <c r="BE330" s="178">
        <f>IF(N330="základná",J330,0)</f>
        <v>0</v>
      </c>
      <c r="BF330" s="178">
        <f>IF(N330="znížená",J330,0)</f>
        <v>0</v>
      </c>
      <c r="BG330" s="178">
        <f>IF(N330="zákl. prenesená",J330,0)</f>
        <v>0</v>
      </c>
      <c r="BH330" s="178">
        <f>IF(N330="zníž. prenesená",J330,0)</f>
        <v>0</v>
      </c>
      <c r="BI330" s="178">
        <f>IF(N330="nulová",J330,0)</f>
        <v>0</v>
      </c>
      <c r="BJ330" s="18" t="s">
        <v>105</v>
      </c>
      <c r="BK330" s="179">
        <f>ROUND(I330*H330,3)</f>
        <v>0</v>
      </c>
      <c r="BL330" s="18" t="s">
        <v>146</v>
      </c>
      <c r="BM330" s="177" t="s">
        <v>729</v>
      </c>
    </row>
    <row r="331" spans="1:65" s="13" customFormat="1" ht="11.25">
      <c r="B331" s="180"/>
      <c r="D331" s="181" t="s">
        <v>148</v>
      </c>
      <c r="E331" s="182" t="s">
        <v>1</v>
      </c>
      <c r="F331" s="183" t="s">
        <v>730</v>
      </c>
      <c r="H331" s="184">
        <v>9.9</v>
      </c>
      <c r="I331" s="185"/>
      <c r="L331" s="180"/>
      <c r="M331" s="186"/>
      <c r="N331" s="187"/>
      <c r="O331" s="187"/>
      <c r="P331" s="187"/>
      <c r="Q331" s="187"/>
      <c r="R331" s="187"/>
      <c r="S331" s="187"/>
      <c r="T331" s="188"/>
      <c r="AT331" s="182" t="s">
        <v>148</v>
      </c>
      <c r="AU331" s="182" t="s">
        <v>105</v>
      </c>
      <c r="AV331" s="13" t="s">
        <v>105</v>
      </c>
      <c r="AW331" s="13" t="s">
        <v>30</v>
      </c>
      <c r="AX331" s="13" t="s">
        <v>76</v>
      </c>
      <c r="AY331" s="182" t="s">
        <v>141</v>
      </c>
    </row>
    <row r="332" spans="1:65" s="13" customFormat="1" ht="11.25">
      <c r="B332" s="180"/>
      <c r="D332" s="181" t="s">
        <v>148</v>
      </c>
      <c r="E332" s="182" t="s">
        <v>1</v>
      </c>
      <c r="F332" s="183" t="s">
        <v>731</v>
      </c>
      <c r="H332" s="184">
        <v>1.35</v>
      </c>
      <c r="I332" s="185"/>
      <c r="L332" s="180"/>
      <c r="M332" s="186"/>
      <c r="N332" s="187"/>
      <c r="O332" s="187"/>
      <c r="P332" s="187"/>
      <c r="Q332" s="187"/>
      <c r="R332" s="187"/>
      <c r="S332" s="187"/>
      <c r="T332" s="188"/>
      <c r="AT332" s="182" t="s">
        <v>148</v>
      </c>
      <c r="AU332" s="182" t="s">
        <v>105</v>
      </c>
      <c r="AV332" s="13" t="s">
        <v>105</v>
      </c>
      <c r="AW332" s="13" t="s">
        <v>30</v>
      </c>
      <c r="AX332" s="13" t="s">
        <v>76</v>
      </c>
      <c r="AY332" s="182" t="s">
        <v>141</v>
      </c>
    </row>
    <row r="333" spans="1:65" s="16" customFormat="1" ht="11.25">
      <c r="B333" s="217"/>
      <c r="D333" s="181" t="s">
        <v>148</v>
      </c>
      <c r="E333" s="218" t="s">
        <v>395</v>
      </c>
      <c r="F333" s="219" t="s">
        <v>344</v>
      </c>
      <c r="H333" s="220">
        <v>11.25</v>
      </c>
      <c r="I333" s="221"/>
      <c r="L333" s="217"/>
      <c r="M333" s="222"/>
      <c r="N333" s="223"/>
      <c r="O333" s="223"/>
      <c r="P333" s="223"/>
      <c r="Q333" s="223"/>
      <c r="R333" s="223"/>
      <c r="S333" s="223"/>
      <c r="T333" s="224"/>
      <c r="AT333" s="218" t="s">
        <v>148</v>
      </c>
      <c r="AU333" s="218" t="s">
        <v>105</v>
      </c>
      <c r="AV333" s="16" t="s">
        <v>156</v>
      </c>
      <c r="AW333" s="16" t="s">
        <v>30</v>
      </c>
      <c r="AX333" s="16" t="s">
        <v>76</v>
      </c>
      <c r="AY333" s="218" t="s">
        <v>141</v>
      </c>
    </row>
    <row r="334" spans="1:65" s="14" customFormat="1" ht="11.25">
      <c r="B334" s="189"/>
      <c r="D334" s="181" t="s">
        <v>148</v>
      </c>
      <c r="E334" s="190" t="s">
        <v>1</v>
      </c>
      <c r="F334" s="191" t="s">
        <v>174</v>
      </c>
      <c r="H334" s="192">
        <v>11.25</v>
      </c>
      <c r="I334" s="193"/>
      <c r="L334" s="189"/>
      <c r="M334" s="194"/>
      <c r="N334" s="195"/>
      <c r="O334" s="195"/>
      <c r="P334" s="195"/>
      <c r="Q334" s="195"/>
      <c r="R334" s="195"/>
      <c r="S334" s="195"/>
      <c r="T334" s="196"/>
      <c r="AT334" s="190" t="s">
        <v>148</v>
      </c>
      <c r="AU334" s="190" t="s">
        <v>105</v>
      </c>
      <c r="AV334" s="14" t="s">
        <v>146</v>
      </c>
      <c r="AW334" s="14" t="s">
        <v>30</v>
      </c>
      <c r="AX334" s="14" t="s">
        <v>84</v>
      </c>
      <c r="AY334" s="190" t="s">
        <v>141</v>
      </c>
    </row>
    <row r="335" spans="1:65" s="2" customFormat="1" ht="21.75" customHeight="1">
      <c r="A335" s="33"/>
      <c r="B335" s="165"/>
      <c r="C335" s="166" t="s">
        <v>732</v>
      </c>
      <c r="D335" s="166" t="s">
        <v>143</v>
      </c>
      <c r="E335" s="167" t="s">
        <v>733</v>
      </c>
      <c r="F335" s="168" t="s">
        <v>734</v>
      </c>
      <c r="G335" s="169" t="s">
        <v>103</v>
      </c>
      <c r="H335" s="170">
        <v>1.8</v>
      </c>
      <c r="I335" s="170"/>
      <c r="J335" s="171">
        <f>ROUND(I335*H335,3)</f>
        <v>0</v>
      </c>
      <c r="K335" s="172"/>
      <c r="L335" s="34"/>
      <c r="M335" s="173" t="s">
        <v>1</v>
      </c>
      <c r="N335" s="174" t="s">
        <v>42</v>
      </c>
      <c r="O335" s="59"/>
      <c r="P335" s="175">
        <f>O335*H335</f>
        <v>0</v>
      </c>
      <c r="Q335" s="175">
        <v>1.7010000000000001E-2</v>
      </c>
      <c r="R335" s="175">
        <f>Q335*H335</f>
        <v>3.0618000000000003E-2</v>
      </c>
      <c r="S335" s="175">
        <v>0</v>
      </c>
      <c r="T335" s="176">
        <f>S335*H335</f>
        <v>0</v>
      </c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R335" s="177" t="s">
        <v>146</v>
      </c>
      <c r="AT335" s="177" t="s">
        <v>143</v>
      </c>
      <c r="AU335" s="177" t="s">
        <v>105</v>
      </c>
      <c r="AY335" s="18" t="s">
        <v>141</v>
      </c>
      <c r="BE335" s="178">
        <f>IF(N335="základná",J335,0)</f>
        <v>0</v>
      </c>
      <c r="BF335" s="178">
        <f>IF(N335="znížená",J335,0)</f>
        <v>0</v>
      </c>
      <c r="BG335" s="178">
        <f>IF(N335="zákl. prenesená",J335,0)</f>
        <v>0</v>
      </c>
      <c r="BH335" s="178">
        <f>IF(N335="zníž. prenesená",J335,0)</f>
        <v>0</v>
      </c>
      <c r="BI335" s="178">
        <f>IF(N335="nulová",J335,0)</f>
        <v>0</v>
      </c>
      <c r="BJ335" s="18" t="s">
        <v>105</v>
      </c>
      <c r="BK335" s="179">
        <f>ROUND(I335*H335,3)</f>
        <v>0</v>
      </c>
      <c r="BL335" s="18" t="s">
        <v>146</v>
      </c>
      <c r="BM335" s="177" t="s">
        <v>735</v>
      </c>
    </row>
    <row r="336" spans="1:65" s="13" customFormat="1" ht="11.25">
      <c r="B336" s="180"/>
      <c r="D336" s="181" t="s">
        <v>148</v>
      </c>
      <c r="E336" s="182" t="s">
        <v>1</v>
      </c>
      <c r="F336" s="183" t="s">
        <v>736</v>
      </c>
      <c r="H336" s="184">
        <v>1.8</v>
      </c>
      <c r="I336" s="185"/>
      <c r="L336" s="180"/>
      <c r="M336" s="186"/>
      <c r="N336" s="187"/>
      <c r="O336" s="187"/>
      <c r="P336" s="187"/>
      <c r="Q336" s="187"/>
      <c r="R336" s="187"/>
      <c r="S336" s="187"/>
      <c r="T336" s="188"/>
      <c r="AT336" s="182" t="s">
        <v>148</v>
      </c>
      <c r="AU336" s="182" t="s">
        <v>105</v>
      </c>
      <c r="AV336" s="13" t="s">
        <v>105</v>
      </c>
      <c r="AW336" s="13" t="s">
        <v>30</v>
      </c>
      <c r="AX336" s="13" t="s">
        <v>76</v>
      </c>
      <c r="AY336" s="182" t="s">
        <v>141</v>
      </c>
    </row>
    <row r="337" spans="1:65" s="16" customFormat="1" ht="11.25">
      <c r="B337" s="217"/>
      <c r="D337" s="181" t="s">
        <v>148</v>
      </c>
      <c r="E337" s="218" t="s">
        <v>377</v>
      </c>
      <c r="F337" s="219" t="s">
        <v>344</v>
      </c>
      <c r="H337" s="220">
        <v>1.8</v>
      </c>
      <c r="I337" s="221"/>
      <c r="L337" s="217"/>
      <c r="M337" s="222"/>
      <c r="N337" s="223"/>
      <c r="O337" s="223"/>
      <c r="P337" s="223"/>
      <c r="Q337" s="223"/>
      <c r="R337" s="223"/>
      <c r="S337" s="223"/>
      <c r="T337" s="224"/>
      <c r="AT337" s="218" t="s">
        <v>148</v>
      </c>
      <c r="AU337" s="218" t="s">
        <v>105</v>
      </c>
      <c r="AV337" s="16" t="s">
        <v>156</v>
      </c>
      <c r="AW337" s="16" t="s">
        <v>30</v>
      </c>
      <c r="AX337" s="16" t="s">
        <v>76</v>
      </c>
      <c r="AY337" s="218" t="s">
        <v>141</v>
      </c>
    </row>
    <row r="338" spans="1:65" s="14" customFormat="1" ht="11.25">
      <c r="B338" s="189"/>
      <c r="D338" s="181" t="s">
        <v>148</v>
      </c>
      <c r="E338" s="190" t="s">
        <v>1</v>
      </c>
      <c r="F338" s="191" t="s">
        <v>174</v>
      </c>
      <c r="H338" s="192">
        <v>1.8</v>
      </c>
      <c r="I338" s="193"/>
      <c r="L338" s="189"/>
      <c r="M338" s="194"/>
      <c r="N338" s="195"/>
      <c r="O338" s="195"/>
      <c r="P338" s="195"/>
      <c r="Q338" s="195"/>
      <c r="R338" s="195"/>
      <c r="S338" s="195"/>
      <c r="T338" s="196"/>
      <c r="AT338" s="190" t="s">
        <v>148</v>
      </c>
      <c r="AU338" s="190" t="s">
        <v>105</v>
      </c>
      <c r="AV338" s="14" t="s">
        <v>146</v>
      </c>
      <c r="AW338" s="14" t="s">
        <v>30</v>
      </c>
      <c r="AX338" s="14" t="s">
        <v>84</v>
      </c>
      <c r="AY338" s="190" t="s">
        <v>141</v>
      </c>
    </row>
    <row r="339" spans="1:65" s="2" customFormat="1" ht="21.75" customHeight="1">
      <c r="A339" s="33"/>
      <c r="B339" s="165"/>
      <c r="C339" s="166" t="s">
        <v>737</v>
      </c>
      <c r="D339" s="166" t="s">
        <v>143</v>
      </c>
      <c r="E339" s="167" t="s">
        <v>738</v>
      </c>
      <c r="F339" s="168" t="s">
        <v>739</v>
      </c>
      <c r="G339" s="169" t="s">
        <v>103</v>
      </c>
      <c r="H339" s="170">
        <v>6</v>
      </c>
      <c r="I339" s="170"/>
      <c r="J339" s="171">
        <f>ROUND(I339*H339,3)</f>
        <v>0</v>
      </c>
      <c r="K339" s="172"/>
      <c r="L339" s="34"/>
      <c r="M339" s="173" t="s">
        <v>1</v>
      </c>
      <c r="N339" s="174" t="s">
        <v>42</v>
      </c>
      <c r="O339" s="59"/>
      <c r="P339" s="175">
        <f>O339*H339</f>
        <v>0</v>
      </c>
      <c r="Q339" s="175">
        <v>1.7639999999999999E-2</v>
      </c>
      <c r="R339" s="175">
        <f>Q339*H339</f>
        <v>0.10583999999999999</v>
      </c>
      <c r="S339" s="175">
        <v>0</v>
      </c>
      <c r="T339" s="176">
        <f>S339*H339</f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77" t="s">
        <v>146</v>
      </c>
      <c r="AT339" s="177" t="s">
        <v>143</v>
      </c>
      <c r="AU339" s="177" t="s">
        <v>105</v>
      </c>
      <c r="AY339" s="18" t="s">
        <v>141</v>
      </c>
      <c r="BE339" s="178">
        <f>IF(N339="základná",J339,0)</f>
        <v>0</v>
      </c>
      <c r="BF339" s="178">
        <f>IF(N339="znížená",J339,0)</f>
        <v>0</v>
      </c>
      <c r="BG339" s="178">
        <f>IF(N339="zákl. prenesená",J339,0)</f>
        <v>0</v>
      </c>
      <c r="BH339" s="178">
        <f>IF(N339="zníž. prenesená",J339,0)</f>
        <v>0</v>
      </c>
      <c r="BI339" s="178">
        <f>IF(N339="nulová",J339,0)</f>
        <v>0</v>
      </c>
      <c r="BJ339" s="18" t="s">
        <v>105</v>
      </c>
      <c r="BK339" s="179">
        <f>ROUND(I339*H339,3)</f>
        <v>0</v>
      </c>
      <c r="BL339" s="18" t="s">
        <v>146</v>
      </c>
      <c r="BM339" s="177" t="s">
        <v>740</v>
      </c>
    </row>
    <row r="340" spans="1:65" s="13" customFormat="1" ht="11.25">
      <c r="B340" s="180"/>
      <c r="D340" s="181" t="s">
        <v>148</v>
      </c>
      <c r="E340" s="182" t="s">
        <v>1</v>
      </c>
      <c r="F340" s="183" t="s">
        <v>741</v>
      </c>
      <c r="H340" s="184">
        <v>6</v>
      </c>
      <c r="I340" s="185"/>
      <c r="L340" s="180"/>
      <c r="M340" s="186"/>
      <c r="N340" s="187"/>
      <c r="O340" s="187"/>
      <c r="P340" s="187"/>
      <c r="Q340" s="187"/>
      <c r="R340" s="187"/>
      <c r="S340" s="187"/>
      <c r="T340" s="188"/>
      <c r="AT340" s="182" t="s">
        <v>148</v>
      </c>
      <c r="AU340" s="182" t="s">
        <v>105</v>
      </c>
      <c r="AV340" s="13" t="s">
        <v>105</v>
      </c>
      <c r="AW340" s="13" t="s">
        <v>30</v>
      </c>
      <c r="AX340" s="13" t="s">
        <v>76</v>
      </c>
      <c r="AY340" s="182" t="s">
        <v>141</v>
      </c>
    </row>
    <row r="341" spans="1:65" s="16" customFormat="1" ht="11.25">
      <c r="B341" s="217"/>
      <c r="D341" s="181" t="s">
        <v>148</v>
      </c>
      <c r="E341" s="218" t="s">
        <v>381</v>
      </c>
      <c r="F341" s="219" t="s">
        <v>344</v>
      </c>
      <c r="H341" s="220">
        <v>6</v>
      </c>
      <c r="I341" s="221"/>
      <c r="L341" s="217"/>
      <c r="M341" s="222"/>
      <c r="N341" s="223"/>
      <c r="O341" s="223"/>
      <c r="P341" s="223"/>
      <c r="Q341" s="223"/>
      <c r="R341" s="223"/>
      <c r="S341" s="223"/>
      <c r="T341" s="224"/>
      <c r="AT341" s="218" t="s">
        <v>148</v>
      </c>
      <c r="AU341" s="218" t="s">
        <v>105</v>
      </c>
      <c r="AV341" s="16" t="s">
        <v>156</v>
      </c>
      <c r="AW341" s="16" t="s">
        <v>30</v>
      </c>
      <c r="AX341" s="16" t="s">
        <v>76</v>
      </c>
      <c r="AY341" s="218" t="s">
        <v>141</v>
      </c>
    </row>
    <row r="342" spans="1:65" s="14" customFormat="1" ht="11.25">
      <c r="B342" s="189"/>
      <c r="D342" s="181" t="s">
        <v>148</v>
      </c>
      <c r="E342" s="190" t="s">
        <v>1</v>
      </c>
      <c r="F342" s="191" t="s">
        <v>174</v>
      </c>
      <c r="H342" s="192">
        <v>6</v>
      </c>
      <c r="I342" s="193"/>
      <c r="L342" s="189"/>
      <c r="M342" s="194"/>
      <c r="N342" s="195"/>
      <c r="O342" s="195"/>
      <c r="P342" s="195"/>
      <c r="Q342" s="195"/>
      <c r="R342" s="195"/>
      <c r="S342" s="195"/>
      <c r="T342" s="196"/>
      <c r="AT342" s="190" t="s">
        <v>148</v>
      </c>
      <c r="AU342" s="190" t="s">
        <v>105</v>
      </c>
      <c r="AV342" s="14" t="s">
        <v>146</v>
      </c>
      <c r="AW342" s="14" t="s">
        <v>30</v>
      </c>
      <c r="AX342" s="14" t="s">
        <v>84</v>
      </c>
      <c r="AY342" s="190" t="s">
        <v>141</v>
      </c>
    </row>
    <row r="343" spans="1:65" s="2" customFormat="1" ht="21.75" customHeight="1">
      <c r="A343" s="33"/>
      <c r="B343" s="165"/>
      <c r="C343" s="166" t="s">
        <v>742</v>
      </c>
      <c r="D343" s="166" t="s">
        <v>143</v>
      </c>
      <c r="E343" s="167" t="s">
        <v>743</v>
      </c>
      <c r="F343" s="168" t="s">
        <v>744</v>
      </c>
      <c r="G343" s="169" t="s">
        <v>103</v>
      </c>
      <c r="H343" s="170">
        <v>0.5</v>
      </c>
      <c r="I343" s="170"/>
      <c r="J343" s="171">
        <f>ROUND(I343*H343,3)</f>
        <v>0</v>
      </c>
      <c r="K343" s="172"/>
      <c r="L343" s="34"/>
      <c r="M343" s="173" t="s">
        <v>1</v>
      </c>
      <c r="N343" s="174" t="s">
        <v>42</v>
      </c>
      <c r="O343" s="59"/>
      <c r="P343" s="175">
        <f>O343*H343</f>
        <v>0</v>
      </c>
      <c r="Q343" s="175">
        <v>1.0540000000000001E-2</v>
      </c>
      <c r="R343" s="175">
        <f>Q343*H343</f>
        <v>5.2700000000000004E-3</v>
      </c>
      <c r="S343" s="175">
        <v>0</v>
      </c>
      <c r="T343" s="176">
        <f>S343*H343</f>
        <v>0</v>
      </c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R343" s="177" t="s">
        <v>146</v>
      </c>
      <c r="AT343" s="177" t="s">
        <v>143</v>
      </c>
      <c r="AU343" s="177" t="s">
        <v>105</v>
      </c>
      <c r="AY343" s="18" t="s">
        <v>141</v>
      </c>
      <c r="BE343" s="178">
        <f>IF(N343="základná",J343,0)</f>
        <v>0</v>
      </c>
      <c r="BF343" s="178">
        <f>IF(N343="znížená",J343,0)</f>
        <v>0</v>
      </c>
      <c r="BG343" s="178">
        <f>IF(N343="zákl. prenesená",J343,0)</f>
        <v>0</v>
      </c>
      <c r="BH343" s="178">
        <f>IF(N343="zníž. prenesená",J343,0)</f>
        <v>0</v>
      </c>
      <c r="BI343" s="178">
        <f>IF(N343="nulová",J343,0)</f>
        <v>0</v>
      </c>
      <c r="BJ343" s="18" t="s">
        <v>105</v>
      </c>
      <c r="BK343" s="179">
        <f>ROUND(I343*H343,3)</f>
        <v>0</v>
      </c>
      <c r="BL343" s="18" t="s">
        <v>146</v>
      </c>
      <c r="BM343" s="177" t="s">
        <v>745</v>
      </c>
    </row>
    <row r="344" spans="1:65" s="13" customFormat="1" ht="11.25">
      <c r="B344" s="180"/>
      <c r="D344" s="181" t="s">
        <v>148</v>
      </c>
      <c r="E344" s="182" t="s">
        <v>1</v>
      </c>
      <c r="F344" s="183" t="s">
        <v>746</v>
      </c>
      <c r="H344" s="184">
        <v>0.5</v>
      </c>
      <c r="I344" s="185"/>
      <c r="L344" s="180"/>
      <c r="M344" s="186"/>
      <c r="N344" s="187"/>
      <c r="O344" s="187"/>
      <c r="P344" s="187"/>
      <c r="Q344" s="187"/>
      <c r="R344" s="187"/>
      <c r="S344" s="187"/>
      <c r="T344" s="188"/>
      <c r="AT344" s="182" t="s">
        <v>148</v>
      </c>
      <c r="AU344" s="182" t="s">
        <v>105</v>
      </c>
      <c r="AV344" s="13" t="s">
        <v>105</v>
      </c>
      <c r="AW344" s="13" t="s">
        <v>30</v>
      </c>
      <c r="AX344" s="13" t="s">
        <v>76</v>
      </c>
      <c r="AY344" s="182" t="s">
        <v>141</v>
      </c>
    </row>
    <row r="345" spans="1:65" s="16" customFormat="1" ht="11.25">
      <c r="B345" s="217"/>
      <c r="D345" s="181" t="s">
        <v>148</v>
      </c>
      <c r="E345" s="218" t="s">
        <v>392</v>
      </c>
      <c r="F345" s="219" t="s">
        <v>344</v>
      </c>
      <c r="H345" s="220">
        <v>0.5</v>
      </c>
      <c r="I345" s="221"/>
      <c r="L345" s="217"/>
      <c r="M345" s="222"/>
      <c r="N345" s="223"/>
      <c r="O345" s="223"/>
      <c r="P345" s="223"/>
      <c r="Q345" s="223"/>
      <c r="R345" s="223"/>
      <c r="S345" s="223"/>
      <c r="T345" s="224"/>
      <c r="AT345" s="218" t="s">
        <v>148</v>
      </c>
      <c r="AU345" s="218" t="s">
        <v>105</v>
      </c>
      <c r="AV345" s="16" t="s">
        <v>156</v>
      </c>
      <c r="AW345" s="16" t="s">
        <v>30</v>
      </c>
      <c r="AX345" s="16" t="s">
        <v>76</v>
      </c>
      <c r="AY345" s="218" t="s">
        <v>141</v>
      </c>
    </row>
    <row r="346" spans="1:65" s="14" customFormat="1" ht="11.25">
      <c r="B346" s="189"/>
      <c r="D346" s="181" t="s">
        <v>148</v>
      </c>
      <c r="E346" s="190" t="s">
        <v>1</v>
      </c>
      <c r="F346" s="191" t="s">
        <v>174</v>
      </c>
      <c r="H346" s="192">
        <v>0.5</v>
      </c>
      <c r="I346" s="193"/>
      <c r="L346" s="189"/>
      <c r="M346" s="194"/>
      <c r="N346" s="195"/>
      <c r="O346" s="195"/>
      <c r="P346" s="195"/>
      <c r="Q346" s="195"/>
      <c r="R346" s="195"/>
      <c r="S346" s="195"/>
      <c r="T346" s="196"/>
      <c r="AT346" s="190" t="s">
        <v>148</v>
      </c>
      <c r="AU346" s="190" t="s">
        <v>105</v>
      </c>
      <c r="AV346" s="14" t="s">
        <v>146</v>
      </c>
      <c r="AW346" s="14" t="s">
        <v>30</v>
      </c>
      <c r="AX346" s="14" t="s">
        <v>84</v>
      </c>
      <c r="AY346" s="190" t="s">
        <v>141</v>
      </c>
    </row>
    <row r="347" spans="1:65" s="2" customFormat="1" ht="21.75" customHeight="1">
      <c r="A347" s="33"/>
      <c r="B347" s="165"/>
      <c r="C347" s="166" t="s">
        <v>747</v>
      </c>
      <c r="D347" s="166" t="s">
        <v>143</v>
      </c>
      <c r="E347" s="167" t="s">
        <v>748</v>
      </c>
      <c r="F347" s="168" t="s">
        <v>749</v>
      </c>
      <c r="G347" s="169" t="s">
        <v>103</v>
      </c>
      <c r="H347" s="170">
        <v>149.60599999999999</v>
      </c>
      <c r="I347" s="170"/>
      <c r="J347" s="171">
        <f>ROUND(I347*H347,3)</f>
        <v>0</v>
      </c>
      <c r="K347" s="172"/>
      <c r="L347" s="34"/>
      <c r="M347" s="173" t="s">
        <v>1</v>
      </c>
      <c r="N347" s="174" t="s">
        <v>42</v>
      </c>
      <c r="O347" s="59"/>
      <c r="P347" s="175">
        <f>O347*H347</f>
        <v>0</v>
      </c>
      <c r="Q347" s="175">
        <v>2.759E-2</v>
      </c>
      <c r="R347" s="175">
        <f>Q347*H347</f>
        <v>4.12762954</v>
      </c>
      <c r="S347" s="175">
        <v>0</v>
      </c>
      <c r="T347" s="176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77" t="s">
        <v>146</v>
      </c>
      <c r="AT347" s="177" t="s">
        <v>143</v>
      </c>
      <c r="AU347" s="177" t="s">
        <v>105</v>
      </c>
      <c r="AY347" s="18" t="s">
        <v>141</v>
      </c>
      <c r="BE347" s="178">
        <f>IF(N347="základná",J347,0)</f>
        <v>0</v>
      </c>
      <c r="BF347" s="178">
        <f>IF(N347="znížená",J347,0)</f>
        <v>0</v>
      </c>
      <c r="BG347" s="178">
        <f>IF(N347="zákl. prenesená",J347,0)</f>
        <v>0</v>
      </c>
      <c r="BH347" s="178">
        <f>IF(N347="zníž. prenesená",J347,0)</f>
        <v>0</v>
      </c>
      <c r="BI347" s="178">
        <f>IF(N347="nulová",J347,0)</f>
        <v>0</v>
      </c>
      <c r="BJ347" s="18" t="s">
        <v>105</v>
      </c>
      <c r="BK347" s="179">
        <f>ROUND(I347*H347,3)</f>
        <v>0</v>
      </c>
      <c r="BL347" s="18" t="s">
        <v>146</v>
      </c>
      <c r="BM347" s="177" t="s">
        <v>750</v>
      </c>
    </row>
    <row r="348" spans="1:65" s="13" customFormat="1" ht="22.5">
      <c r="B348" s="180"/>
      <c r="D348" s="181" t="s">
        <v>148</v>
      </c>
      <c r="E348" s="182" t="s">
        <v>1</v>
      </c>
      <c r="F348" s="183" t="s">
        <v>751</v>
      </c>
      <c r="H348" s="184">
        <v>149.60599999999999</v>
      </c>
      <c r="I348" s="185"/>
      <c r="L348" s="180"/>
      <c r="M348" s="186"/>
      <c r="N348" s="187"/>
      <c r="O348" s="187"/>
      <c r="P348" s="187"/>
      <c r="Q348" s="187"/>
      <c r="R348" s="187"/>
      <c r="S348" s="187"/>
      <c r="T348" s="188"/>
      <c r="AT348" s="182" t="s">
        <v>148</v>
      </c>
      <c r="AU348" s="182" t="s">
        <v>105</v>
      </c>
      <c r="AV348" s="13" t="s">
        <v>105</v>
      </c>
      <c r="AW348" s="13" t="s">
        <v>30</v>
      </c>
      <c r="AX348" s="13" t="s">
        <v>76</v>
      </c>
      <c r="AY348" s="182" t="s">
        <v>141</v>
      </c>
    </row>
    <row r="349" spans="1:65" s="16" customFormat="1" ht="11.25">
      <c r="B349" s="217"/>
      <c r="D349" s="181" t="s">
        <v>148</v>
      </c>
      <c r="E349" s="218" t="s">
        <v>389</v>
      </c>
      <c r="F349" s="219" t="s">
        <v>344</v>
      </c>
      <c r="H349" s="220">
        <v>149.60599999999999</v>
      </c>
      <c r="I349" s="221"/>
      <c r="L349" s="217"/>
      <c r="M349" s="222"/>
      <c r="N349" s="223"/>
      <c r="O349" s="223"/>
      <c r="P349" s="223"/>
      <c r="Q349" s="223"/>
      <c r="R349" s="223"/>
      <c r="S349" s="223"/>
      <c r="T349" s="224"/>
      <c r="AT349" s="218" t="s">
        <v>148</v>
      </c>
      <c r="AU349" s="218" t="s">
        <v>105</v>
      </c>
      <c r="AV349" s="16" t="s">
        <v>156</v>
      </c>
      <c r="AW349" s="16" t="s">
        <v>30</v>
      </c>
      <c r="AX349" s="16" t="s">
        <v>76</v>
      </c>
      <c r="AY349" s="218" t="s">
        <v>141</v>
      </c>
    </row>
    <row r="350" spans="1:65" s="15" customFormat="1" ht="11.25">
      <c r="B350" s="200"/>
      <c r="D350" s="181" t="s">
        <v>148</v>
      </c>
      <c r="E350" s="201" t="s">
        <v>1</v>
      </c>
      <c r="F350" s="202" t="s">
        <v>752</v>
      </c>
      <c r="H350" s="201" t="s">
        <v>1</v>
      </c>
      <c r="I350" s="203"/>
      <c r="L350" s="200"/>
      <c r="M350" s="204"/>
      <c r="N350" s="205"/>
      <c r="O350" s="205"/>
      <c r="P350" s="205"/>
      <c r="Q350" s="205"/>
      <c r="R350" s="205"/>
      <c r="S350" s="205"/>
      <c r="T350" s="206"/>
      <c r="AT350" s="201" t="s">
        <v>148</v>
      </c>
      <c r="AU350" s="201" t="s">
        <v>105</v>
      </c>
      <c r="AV350" s="15" t="s">
        <v>84</v>
      </c>
      <c r="AW350" s="15" t="s">
        <v>30</v>
      </c>
      <c r="AX350" s="15" t="s">
        <v>76</v>
      </c>
      <c r="AY350" s="201" t="s">
        <v>141</v>
      </c>
    </row>
    <row r="351" spans="1:65" s="14" customFormat="1" ht="11.25">
      <c r="B351" s="189"/>
      <c r="D351" s="181" t="s">
        <v>148</v>
      </c>
      <c r="E351" s="190" t="s">
        <v>1</v>
      </c>
      <c r="F351" s="191" t="s">
        <v>174</v>
      </c>
      <c r="H351" s="192">
        <v>149.60599999999999</v>
      </c>
      <c r="I351" s="193"/>
      <c r="L351" s="189"/>
      <c r="M351" s="194"/>
      <c r="N351" s="195"/>
      <c r="O351" s="195"/>
      <c r="P351" s="195"/>
      <c r="Q351" s="195"/>
      <c r="R351" s="195"/>
      <c r="S351" s="195"/>
      <c r="T351" s="196"/>
      <c r="AT351" s="190" t="s">
        <v>148</v>
      </c>
      <c r="AU351" s="190" t="s">
        <v>105</v>
      </c>
      <c r="AV351" s="14" t="s">
        <v>146</v>
      </c>
      <c r="AW351" s="14" t="s">
        <v>30</v>
      </c>
      <c r="AX351" s="14" t="s">
        <v>84</v>
      </c>
      <c r="AY351" s="190" t="s">
        <v>141</v>
      </c>
    </row>
    <row r="352" spans="1:65" s="2" customFormat="1" ht="21.75" customHeight="1">
      <c r="A352" s="33"/>
      <c r="B352" s="165"/>
      <c r="C352" s="166" t="s">
        <v>753</v>
      </c>
      <c r="D352" s="166" t="s">
        <v>143</v>
      </c>
      <c r="E352" s="167" t="s">
        <v>754</v>
      </c>
      <c r="F352" s="168" t="s">
        <v>755</v>
      </c>
      <c r="G352" s="169" t="s">
        <v>103</v>
      </c>
      <c r="H352" s="170">
        <v>31.626000000000001</v>
      </c>
      <c r="I352" s="170"/>
      <c r="J352" s="171">
        <f>ROUND(I352*H352,3)</f>
        <v>0</v>
      </c>
      <c r="K352" s="172"/>
      <c r="L352" s="34"/>
      <c r="M352" s="173" t="s">
        <v>1</v>
      </c>
      <c r="N352" s="174" t="s">
        <v>42</v>
      </c>
      <c r="O352" s="59"/>
      <c r="P352" s="175">
        <f>O352*H352</f>
        <v>0</v>
      </c>
      <c r="Q352" s="175">
        <v>3.2469999999999999E-2</v>
      </c>
      <c r="R352" s="175">
        <f>Q352*H352</f>
        <v>1.02689622</v>
      </c>
      <c r="S352" s="175">
        <v>0</v>
      </c>
      <c r="T352" s="176">
        <f>S352*H352</f>
        <v>0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77" t="s">
        <v>146</v>
      </c>
      <c r="AT352" s="177" t="s">
        <v>143</v>
      </c>
      <c r="AU352" s="177" t="s">
        <v>105</v>
      </c>
      <c r="AY352" s="18" t="s">
        <v>141</v>
      </c>
      <c r="BE352" s="178">
        <f>IF(N352="základná",J352,0)</f>
        <v>0</v>
      </c>
      <c r="BF352" s="178">
        <f>IF(N352="znížená",J352,0)</f>
        <v>0</v>
      </c>
      <c r="BG352" s="178">
        <f>IF(N352="zákl. prenesená",J352,0)</f>
        <v>0</v>
      </c>
      <c r="BH352" s="178">
        <f>IF(N352="zníž. prenesená",J352,0)</f>
        <v>0</v>
      </c>
      <c r="BI352" s="178">
        <f>IF(N352="nulová",J352,0)</f>
        <v>0</v>
      </c>
      <c r="BJ352" s="18" t="s">
        <v>105</v>
      </c>
      <c r="BK352" s="179">
        <f>ROUND(I352*H352,3)</f>
        <v>0</v>
      </c>
      <c r="BL352" s="18" t="s">
        <v>146</v>
      </c>
      <c r="BM352" s="177" t="s">
        <v>756</v>
      </c>
    </row>
    <row r="353" spans="1:65" s="13" customFormat="1" ht="11.25">
      <c r="B353" s="180"/>
      <c r="D353" s="181" t="s">
        <v>148</v>
      </c>
      <c r="E353" s="182" t="s">
        <v>1</v>
      </c>
      <c r="F353" s="183" t="s">
        <v>757</v>
      </c>
      <c r="H353" s="184">
        <v>31.626000000000001</v>
      </c>
      <c r="I353" s="185"/>
      <c r="L353" s="180"/>
      <c r="M353" s="186"/>
      <c r="N353" s="187"/>
      <c r="O353" s="187"/>
      <c r="P353" s="187"/>
      <c r="Q353" s="187"/>
      <c r="R353" s="187"/>
      <c r="S353" s="187"/>
      <c r="T353" s="188"/>
      <c r="AT353" s="182" t="s">
        <v>148</v>
      </c>
      <c r="AU353" s="182" t="s">
        <v>105</v>
      </c>
      <c r="AV353" s="13" t="s">
        <v>105</v>
      </c>
      <c r="AW353" s="13" t="s">
        <v>30</v>
      </c>
      <c r="AX353" s="13" t="s">
        <v>76</v>
      </c>
      <c r="AY353" s="182" t="s">
        <v>141</v>
      </c>
    </row>
    <row r="354" spans="1:65" s="16" customFormat="1" ht="11.25">
      <c r="B354" s="217"/>
      <c r="D354" s="181" t="s">
        <v>148</v>
      </c>
      <c r="E354" s="218" t="s">
        <v>360</v>
      </c>
      <c r="F354" s="219" t="s">
        <v>344</v>
      </c>
      <c r="H354" s="220">
        <v>31.626000000000001</v>
      </c>
      <c r="I354" s="221"/>
      <c r="L354" s="217"/>
      <c r="M354" s="222"/>
      <c r="N354" s="223"/>
      <c r="O354" s="223"/>
      <c r="P354" s="223"/>
      <c r="Q354" s="223"/>
      <c r="R354" s="223"/>
      <c r="S354" s="223"/>
      <c r="T354" s="224"/>
      <c r="AT354" s="218" t="s">
        <v>148</v>
      </c>
      <c r="AU354" s="218" t="s">
        <v>105</v>
      </c>
      <c r="AV354" s="16" t="s">
        <v>156</v>
      </c>
      <c r="AW354" s="16" t="s">
        <v>30</v>
      </c>
      <c r="AX354" s="16" t="s">
        <v>76</v>
      </c>
      <c r="AY354" s="218" t="s">
        <v>141</v>
      </c>
    </row>
    <row r="355" spans="1:65" s="15" customFormat="1" ht="11.25">
      <c r="B355" s="200"/>
      <c r="D355" s="181" t="s">
        <v>148</v>
      </c>
      <c r="E355" s="201" t="s">
        <v>1</v>
      </c>
      <c r="F355" s="202" t="s">
        <v>758</v>
      </c>
      <c r="H355" s="201" t="s">
        <v>1</v>
      </c>
      <c r="I355" s="203"/>
      <c r="L355" s="200"/>
      <c r="M355" s="204"/>
      <c r="N355" s="205"/>
      <c r="O355" s="205"/>
      <c r="P355" s="205"/>
      <c r="Q355" s="205"/>
      <c r="R355" s="205"/>
      <c r="S355" s="205"/>
      <c r="T355" s="206"/>
      <c r="AT355" s="201" t="s">
        <v>148</v>
      </c>
      <c r="AU355" s="201" t="s">
        <v>105</v>
      </c>
      <c r="AV355" s="15" t="s">
        <v>84</v>
      </c>
      <c r="AW355" s="15" t="s">
        <v>30</v>
      </c>
      <c r="AX355" s="15" t="s">
        <v>76</v>
      </c>
      <c r="AY355" s="201" t="s">
        <v>141</v>
      </c>
    </row>
    <row r="356" spans="1:65" s="14" customFormat="1" ht="11.25">
      <c r="B356" s="189"/>
      <c r="D356" s="181" t="s">
        <v>148</v>
      </c>
      <c r="E356" s="190" t="s">
        <v>1</v>
      </c>
      <c r="F356" s="191" t="s">
        <v>174</v>
      </c>
      <c r="H356" s="192">
        <v>31.626000000000001</v>
      </c>
      <c r="I356" s="193"/>
      <c r="L356" s="189"/>
      <c r="M356" s="194"/>
      <c r="N356" s="195"/>
      <c r="O356" s="195"/>
      <c r="P356" s="195"/>
      <c r="Q356" s="195"/>
      <c r="R356" s="195"/>
      <c r="S356" s="195"/>
      <c r="T356" s="196"/>
      <c r="AT356" s="190" t="s">
        <v>148</v>
      </c>
      <c r="AU356" s="190" t="s">
        <v>105</v>
      </c>
      <c r="AV356" s="14" t="s">
        <v>146</v>
      </c>
      <c r="AW356" s="14" t="s">
        <v>30</v>
      </c>
      <c r="AX356" s="14" t="s">
        <v>84</v>
      </c>
      <c r="AY356" s="190" t="s">
        <v>141</v>
      </c>
    </row>
    <row r="357" spans="1:65" s="2" customFormat="1" ht="21.75" customHeight="1">
      <c r="A357" s="33"/>
      <c r="B357" s="165"/>
      <c r="C357" s="166" t="s">
        <v>759</v>
      </c>
      <c r="D357" s="166" t="s">
        <v>143</v>
      </c>
      <c r="E357" s="167" t="s">
        <v>760</v>
      </c>
      <c r="F357" s="168" t="s">
        <v>761</v>
      </c>
      <c r="G357" s="169" t="s">
        <v>103</v>
      </c>
      <c r="H357" s="170">
        <v>1.39</v>
      </c>
      <c r="I357" s="170"/>
      <c r="J357" s="171">
        <f>ROUND(I357*H357,3)</f>
        <v>0</v>
      </c>
      <c r="K357" s="172"/>
      <c r="L357" s="34"/>
      <c r="M357" s="173" t="s">
        <v>1</v>
      </c>
      <c r="N357" s="174" t="s">
        <v>42</v>
      </c>
      <c r="O357" s="59"/>
      <c r="P357" s="175">
        <f>O357*H357</f>
        <v>0</v>
      </c>
      <c r="Q357" s="175">
        <v>1.8679999999999999E-2</v>
      </c>
      <c r="R357" s="175">
        <f>Q357*H357</f>
        <v>2.5965199999999997E-2</v>
      </c>
      <c r="S357" s="175">
        <v>0</v>
      </c>
      <c r="T357" s="176">
        <f>S357*H357</f>
        <v>0</v>
      </c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R357" s="177" t="s">
        <v>146</v>
      </c>
      <c r="AT357" s="177" t="s">
        <v>143</v>
      </c>
      <c r="AU357" s="177" t="s">
        <v>105</v>
      </c>
      <c r="AY357" s="18" t="s">
        <v>141</v>
      </c>
      <c r="BE357" s="178">
        <f>IF(N357="základná",J357,0)</f>
        <v>0</v>
      </c>
      <c r="BF357" s="178">
        <f>IF(N357="znížená",J357,0)</f>
        <v>0</v>
      </c>
      <c r="BG357" s="178">
        <f>IF(N357="zákl. prenesená",J357,0)</f>
        <v>0</v>
      </c>
      <c r="BH357" s="178">
        <f>IF(N357="zníž. prenesená",J357,0)</f>
        <v>0</v>
      </c>
      <c r="BI357" s="178">
        <f>IF(N357="nulová",J357,0)</f>
        <v>0</v>
      </c>
      <c r="BJ357" s="18" t="s">
        <v>105</v>
      </c>
      <c r="BK357" s="179">
        <f>ROUND(I357*H357,3)</f>
        <v>0</v>
      </c>
      <c r="BL357" s="18" t="s">
        <v>146</v>
      </c>
      <c r="BM357" s="177" t="s">
        <v>762</v>
      </c>
    </row>
    <row r="358" spans="1:65" s="13" customFormat="1" ht="11.25">
      <c r="B358" s="180"/>
      <c r="D358" s="181" t="s">
        <v>148</v>
      </c>
      <c r="E358" s="182" t="s">
        <v>1</v>
      </c>
      <c r="F358" s="183" t="s">
        <v>763</v>
      </c>
      <c r="H358" s="184">
        <v>1.39</v>
      </c>
      <c r="I358" s="185"/>
      <c r="L358" s="180"/>
      <c r="M358" s="186"/>
      <c r="N358" s="187"/>
      <c r="O358" s="187"/>
      <c r="P358" s="187"/>
      <c r="Q358" s="187"/>
      <c r="R358" s="187"/>
      <c r="S358" s="187"/>
      <c r="T358" s="188"/>
      <c r="AT358" s="182" t="s">
        <v>148</v>
      </c>
      <c r="AU358" s="182" t="s">
        <v>105</v>
      </c>
      <c r="AV358" s="13" t="s">
        <v>105</v>
      </c>
      <c r="AW358" s="13" t="s">
        <v>30</v>
      </c>
      <c r="AX358" s="13" t="s">
        <v>76</v>
      </c>
      <c r="AY358" s="182" t="s">
        <v>141</v>
      </c>
    </row>
    <row r="359" spans="1:65" s="16" customFormat="1" ht="11.25">
      <c r="B359" s="217"/>
      <c r="D359" s="181" t="s">
        <v>148</v>
      </c>
      <c r="E359" s="218" t="s">
        <v>386</v>
      </c>
      <c r="F359" s="219" t="s">
        <v>344</v>
      </c>
      <c r="H359" s="220">
        <v>1.39</v>
      </c>
      <c r="I359" s="221"/>
      <c r="L359" s="217"/>
      <c r="M359" s="222"/>
      <c r="N359" s="223"/>
      <c r="O359" s="223"/>
      <c r="P359" s="223"/>
      <c r="Q359" s="223"/>
      <c r="R359" s="223"/>
      <c r="S359" s="223"/>
      <c r="T359" s="224"/>
      <c r="AT359" s="218" t="s">
        <v>148</v>
      </c>
      <c r="AU359" s="218" t="s">
        <v>105</v>
      </c>
      <c r="AV359" s="16" t="s">
        <v>156</v>
      </c>
      <c r="AW359" s="16" t="s">
        <v>30</v>
      </c>
      <c r="AX359" s="16" t="s">
        <v>76</v>
      </c>
      <c r="AY359" s="218" t="s">
        <v>141</v>
      </c>
    </row>
    <row r="360" spans="1:65" s="15" customFormat="1" ht="11.25">
      <c r="B360" s="200"/>
      <c r="D360" s="181" t="s">
        <v>148</v>
      </c>
      <c r="E360" s="201" t="s">
        <v>1</v>
      </c>
      <c r="F360" s="202" t="s">
        <v>752</v>
      </c>
      <c r="H360" s="201" t="s">
        <v>1</v>
      </c>
      <c r="I360" s="203"/>
      <c r="L360" s="200"/>
      <c r="M360" s="204"/>
      <c r="N360" s="205"/>
      <c r="O360" s="205"/>
      <c r="P360" s="205"/>
      <c r="Q360" s="205"/>
      <c r="R360" s="205"/>
      <c r="S360" s="205"/>
      <c r="T360" s="206"/>
      <c r="AT360" s="201" t="s">
        <v>148</v>
      </c>
      <c r="AU360" s="201" t="s">
        <v>105</v>
      </c>
      <c r="AV360" s="15" t="s">
        <v>84</v>
      </c>
      <c r="AW360" s="15" t="s">
        <v>30</v>
      </c>
      <c r="AX360" s="15" t="s">
        <v>76</v>
      </c>
      <c r="AY360" s="201" t="s">
        <v>141</v>
      </c>
    </row>
    <row r="361" spans="1:65" s="14" customFormat="1" ht="11.25">
      <c r="B361" s="189"/>
      <c r="D361" s="181" t="s">
        <v>148</v>
      </c>
      <c r="E361" s="190" t="s">
        <v>1</v>
      </c>
      <c r="F361" s="191" t="s">
        <v>174</v>
      </c>
      <c r="H361" s="192">
        <v>1.39</v>
      </c>
      <c r="I361" s="193"/>
      <c r="L361" s="189"/>
      <c r="M361" s="194"/>
      <c r="N361" s="195"/>
      <c r="O361" s="195"/>
      <c r="P361" s="195"/>
      <c r="Q361" s="195"/>
      <c r="R361" s="195"/>
      <c r="S361" s="195"/>
      <c r="T361" s="196"/>
      <c r="AT361" s="190" t="s">
        <v>148</v>
      </c>
      <c r="AU361" s="190" t="s">
        <v>105</v>
      </c>
      <c r="AV361" s="14" t="s">
        <v>146</v>
      </c>
      <c r="AW361" s="14" t="s">
        <v>30</v>
      </c>
      <c r="AX361" s="14" t="s">
        <v>84</v>
      </c>
      <c r="AY361" s="190" t="s">
        <v>141</v>
      </c>
    </row>
    <row r="362" spans="1:65" s="2" customFormat="1" ht="21.75" customHeight="1">
      <c r="A362" s="33"/>
      <c r="B362" s="165"/>
      <c r="C362" s="166" t="s">
        <v>764</v>
      </c>
      <c r="D362" s="166" t="s">
        <v>143</v>
      </c>
      <c r="E362" s="167" t="s">
        <v>765</v>
      </c>
      <c r="F362" s="168" t="s">
        <v>766</v>
      </c>
      <c r="G362" s="169" t="s">
        <v>103</v>
      </c>
      <c r="H362" s="170">
        <v>8.1300000000000008</v>
      </c>
      <c r="I362" s="170"/>
      <c r="J362" s="171">
        <f>ROUND(I362*H362,3)</f>
        <v>0</v>
      </c>
      <c r="K362" s="172"/>
      <c r="L362" s="34"/>
      <c r="M362" s="173" t="s">
        <v>1</v>
      </c>
      <c r="N362" s="174" t="s">
        <v>42</v>
      </c>
      <c r="O362" s="59"/>
      <c r="P362" s="175">
        <f>O362*H362</f>
        <v>0</v>
      </c>
      <c r="Q362" s="175">
        <v>0.24157000000000001</v>
      </c>
      <c r="R362" s="175">
        <f>Q362*H362</f>
        <v>1.9639641000000003</v>
      </c>
      <c r="S362" s="175">
        <v>0</v>
      </c>
      <c r="T362" s="176">
        <f>S362*H362</f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77" t="s">
        <v>146</v>
      </c>
      <c r="AT362" s="177" t="s">
        <v>143</v>
      </c>
      <c r="AU362" s="177" t="s">
        <v>105</v>
      </c>
      <c r="AY362" s="18" t="s">
        <v>141</v>
      </c>
      <c r="BE362" s="178">
        <f>IF(N362="základná",J362,0)</f>
        <v>0</v>
      </c>
      <c r="BF362" s="178">
        <f>IF(N362="znížená",J362,0)</f>
        <v>0</v>
      </c>
      <c r="BG362" s="178">
        <f>IF(N362="zákl. prenesená",J362,0)</f>
        <v>0</v>
      </c>
      <c r="BH362" s="178">
        <f>IF(N362="zníž. prenesená",J362,0)</f>
        <v>0</v>
      </c>
      <c r="BI362" s="178">
        <f>IF(N362="nulová",J362,0)</f>
        <v>0</v>
      </c>
      <c r="BJ362" s="18" t="s">
        <v>105</v>
      </c>
      <c r="BK362" s="179">
        <f>ROUND(I362*H362,3)</f>
        <v>0</v>
      </c>
      <c r="BL362" s="18" t="s">
        <v>146</v>
      </c>
      <c r="BM362" s="177" t="s">
        <v>767</v>
      </c>
    </row>
    <row r="363" spans="1:65" s="13" customFormat="1" ht="11.25">
      <c r="B363" s="180"/>
      <c r="D363" s="181" t="s">
        <v>148</v>
      </c>
      <c r="E363" s="182" t="s">
        <v>1</v>
      </c>
      <c r="F363" s="183" t="s">
        <v>768</v>
      </c>
      <c r="H363" s="184">
        <v>8.1300000000000008</v>
      </c>
      <c r="I363" s="185"/>
      <c r="L363" s="180"/>
      <c r="M363" s="186"/>
      <c r="N363" s="187"/>
      <c r="O363" s="187"/>
      <c r="P363" s="187"/>
      <c r="Q363" s="187"/>
      <c r="R363" s="187"/>
      <c r="S363" s="187"/>
      <c r="T363" s="188"/>
      <c r="AT363" s="182" t="s">
        <v>148</v>
      </c>
      <c r="AU363" s="182" t="s">
        <v>105</v>
      </c>
      <c r="AV363" s="13" t="s">
        <v>105</v>
      </c>
      <c r="AW363" s="13" t="s">
        <v>30</v>
      </c>
      <c r="AX363" s="13" t="s">
        <v>76</v>
      </c>
      <c r="AY363" s="182" t="s">
        <v>141</v>
      </c>
    </row>
    <row r="364" spans="1:65" s="16" customFormat="1" ht="11.25">
      <c r="B364" s="217"/>
      <c r="D364" s="181" t="s">
        <v>148</v>
      </c>
      <c r="E364" s="218" t="s">
        <v>371</v>
      </c>
      <c r="F364" s="219" t="s">
        <v>344</v>
      </c>
      <c r="H364" s="220">
        <v>8.1300000000000008</v>
      </c>
      <c r="I364" s="221"/>
      <c r="L364" s="217"/>
      <c r="M364" s="222"/>
      <c r="N364" s="223"/>
      <c r="O364" s="223"/>
      <c r="P364" s="223"/>
      <c r="Q364" s="223"/>
      <c r="R364" s="223"/>
      <c r="S364" s="223"/>
      <c r="T364" s="224"/>
      <c r="AT364" s="218" t="s">
        <v>148</v>
      </c>
      <c r="AU364" s="218" t="s">
        <v>105</v>
      </c>
      <c r="AV364" s="16" t="s">
        <v>156</v>
      </c>
      <c r="AW364" s="16" t="s">
        <v>30</v>
      </c>
      <c r="AX364" s="16" t="s">
        <v>76</v>
      </c>
      <c r="AY364" s="218" t="s">
        <v>141</v>
      </c>
    </row>
    <row r="365" spans="1:65" s="14" customFormat="1" ht="11.25">
      <c r="B365" s="189"/>
      <c r="D365" s="181" t="s">
        <v>148</v>
      </c>
      <c r="E365" s="190" t="s">
        <v>1</v>
      </c>
      <c r="F365" s="191" t="s">
        <v>174</v>
      </c>
      <c r="H365" s="192">
        <v>8.1300000000000008</v>
      </c>
      <c r="I365" s="193"/>
      <c r="L365" s="189"/>
      <c r="M365" s="194"/>
      <c r="N365" s="195"/>
      <c r="O365" s="195"/>
      <c r="P365" s="195"/>
      <c r="Q365" s="195"/>
      <c r="R365" s="195"/>
      <c r="S365" s="195"/>
      <c r="T365" s="196"/>
      <c r="AT365" s="190" t="s">
        <v>148</v>
      </c>
      <c r="AU365" s="190" t="s">
        <v>105</v>
      </c>
      <c r="AV365" s="14" t="s">
        <v>146</v>
      </c>
      <c r="AW365" s="14" t="s">
        <v>30</v>
      </c>
      <c r="AX365" s="14" t="s">
        <v>84</v>
      </c>
      <c r="AY365" s="190" t="s">
        <v>141</v>
      </c>
    </row>
    <row r="366" spans="1:65" s="2" customFormat="1" ht="21.75" customHeight="1">
      <c r="A366" s="33"/>
      <c r="B366" s="165"/>
      <c r="C366" s="166" t="s">
        <v>769</v>
      </c>
      <c r="D366" s="166" t="s">
        <v>143</v>
      </c>
      <c r="E366" s="167" t="s">
        <v>770</v>
      </c>
      <c r="F366" s="168" t="s">
        <v>771</v>
      </c>
      <c r="G366" s="169" t="s">
        <v>103</v>
      </c>
      <c r="H366" s="170">
        <v>8.1300000000000008</v>
      </c>
      <c r="I366" s="170"/>
      <c r="J366" s="171">
        <f>ROUND(I366*H366,3)</f>
        <v>0</v>
      </c>
      <c r="K366" s="172"/>
      <c r="L366" s="34"/>
      <c r="M366" s="173" t="s">
        <v>1</v>
      </c>
      <c r="N366" s="174" t="s">
        <v>42</v>
      </c>
      <c r="O366" s="59"/>
      <c r="P366" s="175">
        <f>O366*H366</f>
        <v>0</v>
      </c>
      <c r="Q366" s="175">
        <v>0</v>
      </c>
      <c r="R366" s="175">
        <f>Q366*H366</f>
        <v>0</v>
      </c>
      <c r="S366" s="175">
        <v>0</v>
      </c>
      <c r="T366" s="176">
        <f>S366*H366</f>
        <v>0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77" t="s">
        <v>146</v>
      </c>
      <c r="AT366" s="177" t="s">
        <v>143</v>
      </c>
      <c r="AU366" s="177" t="s">
        <v>105</v>
      </c>
      <c r="AY366" s="18" t="s">
        <v>141</v>
      </c>
      <c r="BE366" s="178">
        <f>IF(N366="základná",J366,0)</f>
        <v>0</v>
      </c>
      <c r="BF366" s="178">
        <f>IF(N366="znížená",J366,0)</f>
        <v>0</v>
      </c>
      <c r="BG366" s="178">
        <f>IF(N366="zákl. prenesená",J366,0)</f>
        <v>0</v>
      </c>
      <c r="BH366" s="178">
        <f>IF(N366="zníž. prenesená",J366,0)</f>
        <v>0</v>
      </c>
      <c r="BI366" s="178">
        <f>IF(N366="nulová",J366,0)</f>
        <v>0</v>
      </c>
      <c r="BJ366" s="18" t="s">
        <v>105</v>
      </c>
      <c r="BK366" s="179">
        <f>ROUND(I366*H366,3)</f>
        <v>0</v>
      </c>
      <c r="BL366" s="18" t="s">
        <v>146</v>
      </c>
      <c r="BM366" s="177" t="s">
        <v>772</v>
      </c>
    </row>
    <row r="367" spans="1:65" s="13" customFormat="1" ht="11.25">
      <c r="B367" s="180"/>
      <c r="D367" s="181" t="s">
        <v>148</v>
      </c>
      <c r="E367" s="182" t="s">
        <v>1</v>
      </c>
      <c r="F367" s="183" t="s">
        <v>371</v>
      </c>
      <c r="H367" s="184">
        <v>8.1300000000000008</v>
      </c>
      <c r="I367" s="185"/>
      <c r="L367" s="180"/>
      <c r="M367" s="186"/>
      <c r="N367" s="187"/>
      <c r="O367" s="187"/>
      <c r="P367" s="187"/>
      <c r="Q367" s="187"/>
      <c r="R367" s="187"/>
      <c r="S367" s="187"/>
      <c r="T367" s="188"/>
      <c r="AT367" s="182" t="s">
        <v>148</v>
      </c>
      <c r="AU367" s="182" t="s">
        <v>105</v>
      </c>
      <c r="AV367" s="13" t="s">
        <v>105</v>
      </c>
      <c r="AW367" s="13" t="s">
        <v>30</v>
      </c>
      <c r="AX367" s="13" t="s">
        <v>84</v>
      </c>
      <c r="AY367" s="182" t="s">
        <v>141</v>
      </c>
    </row>
    <row r="368" spans="1:65" s="2" customFormat="1" ht="21.75" customHeight="1">
      <c r="A368" s="33"/>
      <c r="B368" s="165"/>
      <c r="C368" s="166" t="s">
        <v>773</v>
      </c>
      <c r="D368" s="166" t="s">
        <v>143</v>
      </c>
      <c r="E368" s="167" t="s">
        <v>774</v>
      </c>
      <c r="F368" s="168" t="s">
        <v>775</v>
      </c>
      <c r="G368" s="169" t="s">
        <v>103</v>
      </c>
      <c r="H368" s="170">
        <v>5.79</v>
      </c>
      <c r="I368" s="170"/>
      <c r="J368" s="171">
        <f>ROUND(I368*H368,3)</f>
        <v>0</v>
      </c>
      <c r="K368" s="172"/>
      <c r="L368" s="34"/>
      <c r="M368" s="173" t="s">
        <v>1</v>
      </c>
      <c r="N368" s="174" t="s">
        <v>42</v>
      </c>
      <c r="O368" s="59"/>
      <c r="P368" s="175">
        <f>O368*H368</f>
        <v>0</v>
      </c>
      <c r="Q368" s="175">
        <v>0</v>
      </c>
      <c r="R368" s="175">
        <f>Q368*H368</f>
        <v>0</v>
      </c>
      <c r="S368" s="175">
        <v>0</v>
      </c>
      <c r="T368" s="176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77" t="s">
        <v>146</v>
      </c>
      <c r="AT368" s="177" t="s">
        <v>143</v>
      </c>
      <c r="AU368" s="177" t="s">
        <v>105</v>
      </c>
      <c r="AY368" s="18" t="s">
        <v>141</v>
      </c>
      <c r="BE368" s="178">
        <f>IF(N368="základná",J368,0)</f>
        <v>0</v>
      </c>
      <c r="BF368" s="178">
        <f>IF(N368="znížená",J368,0)</f>
        <v>0</v>
      </c>
      <c r="BG368" s="178">
        <f>IF(N368="zákl. prenesená",J368,0)</f>
        <v>0</v>
      </c>
      <c r="BH368" s="178">
        <f>IF(N368="zníž. prenesená",J368,0)</f>
        <v>0</v>
      </c>
      <c r="BI368" s="178">
        <f>IF(N368="nulová",J368,0)</f>
        <v>0</v>
      </c>
      <c r="BJ368" s="18" t="s">
        <v>105</v>
      </c>
      <c r="BK368" s="179">
        <f>ROUND(I368*H368,3)</f>
        <v>0</v>
      </c>
      <c r="BL368" s="18" t="s">
        <v>146</v>
      </c>
      <c r="BM368" s="177" t="s">
        <v>776</v>
      </c>
    </row>
    <row r="369" spans="1:65" s="13" customFormat="1" ht="11.25">
      <c r="B369" s="180"/>
      <c r="D369" s="181" t="s">
        <v>148</v>
      </c>
      <c r="E369" s="182" t="s">
        <v>1</v>
      </c>
      <c r="F369" s="183" t="s">
        <v>369</v>
      </c>
      <c r="H369" s="184">
        <v>5.79</v>
      </c>
      <c r="I369" s="185"/>
      <c r="L369" s="180"/>
      <c r="M369" s="186"/>
      <c r="N369" s="187"/>
      <c r="O369" s="187"/>
      <c r="P369" s="187"/>
      <c r="Q369" s="187"/>
      <c r="R369" s="187"/>
      <c r="S369" s="187"/>
      <c r="T369" s="188"/>
      <c r="AT369" s="182" t="s">
        <v>148</v>
      </c>
      <c r="AU369" s="182" t="s">
        <v>105</v>
      </c>
      <c r="AV369" s="13" t="s">
        <v>105</v>
      </c>
      <c r="AW369" s="13" t="s">
        <v>30</v>
      </c>
      <c r="AX369" s="13" t="s">
        <v>84</v>
      </c>
      <c r="AY369" s="182" t="s">
        <v>141</v>
      </c>
    </row>
    <row r="370" spans="1:65" s="2" customFormat="1" ht="21.75" customHeight="1">
      <c r="A370" s="33"/>
      <c r="B370" s="165"/>
      <c r="C370" s="207" t="s">
        <v>777</v>
      </c>
      <c r="D370" s="207" t="s">
        <v>297</v>
      </c>
      <c r="E370" s="208" t="s">
        <v>778</v>
      </c>
      <c r="F370" s="209" t="s">
        <v>779</v>
      </c>
      <c r="G370" s="210" t="s">
        <v>103</v>
      </c>
      <c r="H370" s="211">
        <v>6.6589999999999998</v>
      </c>
      <c r="I370" s="211"/>
      <c r="J370" s="212">
        <f>ROUND(I370*H370,3)</f>
        <v>0</v>
      </c>
      <c r="K370" s="213"/>
      <c r="L370" s="214"/>
      <c r="M370" s="215" t="s">
        <v>1</v>
      </c>
      <c r="N370" s="216" t="s">
        <v>42</v>
      </c>
      <c r="O370" s="59"/>
      <c r="P370" s="175">
        <f>O370*H370</f>
        <v>0</v>
      </c>
      <c r="Q370" s="175">
        <v>1E-4</v>
      </c>
      <c r="R370" s="175">
        <f>Q370*H370</f>
        <v>6.6589999999999998E-4</v>
      </c>
      <c r="S370" s="175">
        <v>0</v>
      </c>
      <c r="T370" s="176">
        <f>S370*H370</f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77" t="s">
        <v>187</v>
      </c>
      <c r="AT370" s="177" t="s">
        <v>297</v>
      </c>
      <c r="AU370" s="177" t="s">
        <v>105</v>
      </c>
      <c r="AY370" s="18" t="s">
        <v>141</v>
      </c>
      <c r="BE370" s="178">
        <f>IF(N370="základná",J370,0)</f>
        <v>0</v>
      </c>
      <c r="BF370" s="178">
        <f>IF(N370="znížená",J370,0)</f>
        <v>0</v>
      </c>
      <c r="BG370" s="178">
        <f>IF(N370="zákl. prenesená",J370,0)</f>
        <v>0</v>
      </c>
      <c r="BH370" s="178">
        <f>IF(N370="zníž. prenesená",J370,0)</f>
        <v>0</v>
      </c>
      <c r="BI370" s="178">
        <f>IF(N370="nulová",J370,0)</f>
        <v>0</v>
      </c>
      <c r="BJ370" s="18" t="s">
        <v>105</v>
      </c>
      <c r="BK370" s="179">
        <f>ROUND(I370*H370,3)</f>
        <v>0</v>
      </c>
      <c r="BL370" s="18" t="s">
        <v>146</v>
      </c>
      <c r="BM370" s="177" t="s">
        <v>780</v>
      </c>
    </row>
    <row r="371" spans="1:65" s="2" customFormat="1" ht="21.75" customHeight="1">
      <c r="A371" s="33"/>
      <c r="B371" s="165"/>
      <c r="C371" s="166" t="s">
        <v>781</v>
      </c>
      <c r="D371" s="166" t="s">
        <v>143</v>
      </c>
      <c r="E371" s="167" t="s">
        <v>782</v>
      </c>
      <c r="F371" s="168" t="s">
        <v>783</v>
      </c>
      <c r="G371" s="169" t="s">
        <v>103</v>
      </c>
      <c r="H371" s="170">
        <v>50.84</v>
      </c>
      <c r="I371" s="170"/>
      <c r="J371" s="171">
        <f>ROUND(I371*H371,3)</f>
        <v>0</v>
      </c>
      <c r="K371" s="172"/>
      <c r="L371" s="34"/>
      <c r="M371" s="173" t="s">
        <v>1</v>
      </c>
      <c r="N371" s="174" t="s">
        <v>42</v>
      </c>
      <c r="O371" s="59"/>
      <c r="P371" s="175">
        <f>O371*H371</f>
        <v>0</v>
      </c>
      <c r="Q371" s="175">
        <v>3.47E-3</v>
      </c>
      <c r="R371" s="175">
        <f>Q371*H371</f>
        <v>0.17641480000000001</v>
      </c>
      <c r="S371" s="175">
        <v>0</v>
      </c>
      <c r="T371" s="176">
        <f>S371*H371</f>
        <v>0</v>
      </c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R371" s="177" t="s">
        <v>146</v>
      </c>
      <c r="AT371" s="177" t="s">
        <v>143</v>
      </c>
      <c r="AU371" s="177" t="s">
        <v>105</v>
      </c>
      <c r="AY371" s="18" t="s">
        <v>141</v>
      </c>
      <c r="BE371" s="178">
        <f>IF(N371="základná",J371,0)</f>
        <v>0</v>
      </c>
      <c r="BF371" s="178">
        <f>IF(N371="znížená",J371,0)</f>
        <v>0</v>
      </c>
      <c r="BG371" s="178">
        <f>IF(N371="zákl. prenesená",J371,0)</f>
        <v>0</v>
      </c>
      <c r="BH371" s="178">
        <f>IF(N371="zníž. prenesená",J371,0)</f>
        <v>0</v>
      </c>
      <c r="BI371" s="178">
        <f>IF(N371="nulová",J371,0)</f>
        <v>0</v>
      </c>
      <c r="BJ371" s="18" t="s">
        <v>105</v>
      </c>
      <c r="BK371" s="179">
        <f>ROUND(I371*H371,3)</f>
        <v>0</v>
      </c>
      <c r="BL371" s="18" t="s">
        <v>146</v>
      </c>
      <c r="BM371" s="177" t="s">
        <v>784</v>
      </c>
    </row>
    <row r="372" spans="1:65" s="13" customFormat="1" ht="11.25">
      <c r="B372" s="180"/>
      <c r="D372" s="181" t="s">
        <v>148</v>
      </c>
      <c r="E372" s="182" t="s">
        <v>1</v>
      </c>
      <c r="F372" s="183" t="s">
        <v>785</v>
      </c>
      <c r="H372" s="184">
        <v>50.84</v>
      </c>
      <c r="I372" s="185"/>
      <c r="L372" s="180"/>
      <c r="M372" s="186"/>
      <c r="N372" s="187"/>
      <c r="O372" s="187"/>
      <c r="P372" s="187"/>
      <c r="Q372" s="187"/>
      <c r="R372" s="187"/>
      <c r="S372" s="187"/>
      <c r="T372" s="188"/>
      <c r="AT372" s="182" t="s">
        <v>148</v>
      </c>
      <c r="AU372" s="182" t="s">
        <v>105</v>
      </c>
      <c r="AV372" s="13" t="s">
        <v>105</v>
      </c>
      <c r="AW372" s="13" t="s">
        <v>30</v>
      </c>
      <c r="AX372" s="13" t="s">
        <v>84</v>
      </c>
      <c r="AY372" s="182" t="s">
        <v>141</v>
      </c>
    </row>
    <row r="373" spans="1:65" s="2" customFormat="1" ht="16.5" customHeight="1">
      <c r="A373" s="33"/>
      <c r="B373" s="165"/>
      <c r="C373" s="166" t="s">
        <v>786</v>
      </c>
      <c r="D373" s="166" t="s">
        <v>143</v>
      </c>
      <c r="E373" s="167" t="s">
        <v>787</v>
      </c>
      <c r="F373" s="168" t="s">
        <v>788</v>
      </c>
      <c r="G373" s="169" t="s">
        <v>103</v>
      </c>
      <c r="H373" s="170">
        <v>5.79</v>
      </c>
      <c r="I373" s="170"/>
      <c r="J373" s="171">
        <f>ROUND(I373*H373,3)</f>
        <v>0</v>
      </c>
      <c r="K373" s="172"/>
      <c r="L373" s="34"/>
      <c r="M373" s="173" t="s">
        <v>1</v>
      </c>
      <c r="N373" s="174" t="s">
        <v>42</v>
      </c>
      <c r="O373" s="59"/>
      <c r="P373" s="175">
        <f>O373*H373</f>
        <v>0</v>
      </c>
      <c r="Q373" s="175">
        <v>0.13389999999999999</v>
      </c>
      <c r="R373" s="175">
        <f>Q373*H373</f>
        <v>0.775281</v>
      </c>
      <c r="S373" s="175">
        <v>0</v>
      </c>
      <c r="T373" s="176">
        <f>S373*H373</f>
        <v>0</v>
      </c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R373" s="177" t="s">
        <v>146</v>
      </c>
      <c r="AT373" s="177" t="s">
        <v>143</v>
      </c>
      <c r="AU373" s="177" t="s">
        <v>105</v>
      </c>
      <c r="AY373" s="18" t="s">
        <v>141</v>
      </c>
      <c r="BE373" s="178">
        <f>IF(N373="základná",J373,0)</f>
        <v>0</v>
      </c>
      <c r="BF373" s="178">
        <f>IF(N373="znížená",J373,0)</f>
        <v>0</v>
      </c>
      <c r="BG373" s="178">
        <f>IF(N373="zákl. prenesená",J373,0)</f>
        <v>0</v>
      </c>
      <c r="BH373" s="178">
        <f>IF(N373="zníž. prenesená",J373,0)</f>
        <v>0</v>
      </c>
      <c r="BI373" s="178">
        <f>IF(N373="nulová",J373,0)</f>
        <v>0</v>
      </c>
      <c r="BJ373" s="18" t="s">
        <v>105</v>
      </c>
      <c r="BK373" s="179">
        <f>ROUND(I373*H373,3)</f>
        <v>0</v>
      </c>
      <c r="BL373" s="18" t="s">
        <v>146</v>
      </c>
      <c r="BM373" s="177" t="s">
        <v>789</v>
      </c>
    </row>
    <row r="374" spans="1:65" s="13" customFormat="1" ht="11.25">
      <c r="B374" s="180"/>
      <c r="D374" s="181" t="s">
        <v>148</v>
      </c>
      <c r="E374" s="182" t="s">
        <v>1</v>
      </c>
      <c r="F374" s="183" t="s">
        <v>369</v>
      </c>
      <c r="H374" s="184">
        <v>5.79</v>
      </c>
      <c r="I374" s="185"/>
      <c r="L374" s="180"/>
      <c r="M374" s="186"/>
      <c r="N374" s="187"/>
      <c r="O374" s="187"/>
      <c r="P374" s="187"/>
      <c r="Q374" s="187"/>
      <c r="R374" s="187"/>
      <c r="S374" s="187"/>
      <c r="T374" s="188"/>
      <c r="AT374" s="182" t="s">
        <v>148</v>
      </c>
      <c r="AU374" s="182" t="s">
        <v>105</v>
      </c>
      <c r="AV374" s="13" t="s">
        <v>105</v>
      </c>
      <c r="AW374" s="13" t="s">
        <v>30</v>
      </c>
      <c r="AX374" s="13" t="s">
        <v>84</v>
      </c>
      <c r="AY374" s="182" t="s">
        <v>141</v>
      </c>
    </row>
    <row r="375" spans="1:65" s="2" customFormat="1" ht="16.5" customHeight="1">
      <c r="A375" s="33"/>
      <c r="B375" s="165"/>
      <c r="C375" s="166" t="s">
        <v>790</v>
      </c>
      <c r="D375" s="166" t="s">
        <v>143</v>
      </c>
      <c r="E375" s="167" t="s">
        <v>791</v>
      </c>
      <c r="F375" s="168" t="s">
        <v>792</v>
      </c>
      <c r="G375" s="169" t="s">
        <v>103</v>
      </c>
      <c r="H375" s="170">
        <v>50.84</v>
      </c>
      <c r="I375" s="170"/>
      <c r="J375" s="171">
        <f>ROUND(I375*H375,3)</f>
        <v>0</v>
      </c>
      <c r="K375" s="172"/>
      <c r="L375" s="34"/>
      <c r="M375" s="173" t="s">
        <v>1</v>
      </c>
      <c r="N375" s="174" t="s">
        <v>42</v>
      </c>
      <c r="O375" s="59"/>
      <c r="P375" s="175">
        <f>O375*H375</f>
        <v>0</v>
      </c>
      <c r="Q375" s="175">
        <v>8.0000000000000007E-5</v>
      </c>
      <c r="R375" s="175">
        <f>Q375*H375</f>
        <v>4.0672000000000008E-3</v>
      </c>
      <c r="S375" s="175">
        <v>0</v>
      </c>
      <c r="T375" s="176">
        <f>S375*H375</f>
        <v>0</v>
      </c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R375" s="177" t="s">
        <v>239</v>
      </c>
      <c r="AT375" s="177" t="s">
        <v>143</v>
      </c>
      <c r="AU375" s="177" t="s">
        <v>105</v>
      </c>
      <c r="AY375" s="18" t="s">
        <v>141</v>
      </c>
      <c r="BE375" s="178">
        <f>IF(N375="základná",J375,0)</f>
        <v>0</v>
      </c>
      <c r="BF375" s="178">
        <f>IF(N375="znížená",J375,0)</f>
        <v>0</v>
      </c>
      <c r="BG375" s="178">
        <f>IF(N375="zákl. prenesená",J375,0)</f>
        <v>0</v>
      </c>
      <c r="BH375" s="178">
        <f>IF(N375="zníž. prenesená",J375,0)</f>
        <v>0</v>
      </c>
      <c r="BI375" s="178">
        <f>IF(N375="nulová",J375,0)</f>
        <v>0</v>
      </c>
      <c r="BJ375" s="18" t="s">
        <v>105</v>
      </c>
      <c r="BK375" s="179">
        <f>ROUND(I375*H375,3)</f>
        <v>0</v>
      </c>
      <c r="BL375" s="18" t="s">
        <v>239</v>
      </c>
      <c r="BM375" s="177" t="s">
        <v>793</v>
      </c>
    </row>
    <row r="376" spans="1:65" s="13" customFormat="1" ht="11.25">
      <c r="B376" s="180"/>
      <c r="D376" s="181" t="s">
        <v>148</v>
      </c>
      <c r="E376" s="182" t="s">
        <v>1</v>
      </c>
      <c r="F376" s="183" t="s">
        <v>785</v>
      </c>
      <c r="H376" s="184">
        <v>50.84</v>
      </c>
      <c r="I376" s="185"/>
      <c r="L376" s="180"/>
      <c r="M376" s="186"/>
      <c r="N376" s="187"/>
      <c r="O376" s="187"/>
      <c r="P376" s="187"/>
      <c r="Q376" s="187"/>
      <c r="R376" s="187"/>
      <c r="S376" s="187"/>
      <c r="T376" s="188"/>
      <c r="AT376" s="182" t="s">
        <v>148</v>
      </c>
      <c r="AU376" s="182" t="s">
        <v>105</v>
      </c>
      <c r="AV376" s="13" t="s">
        <v>105</v>
      </c>
      <c r="AW376" s="13" t="s">
        <v>30</v>
      </c>
      <c r="AX376" s="13" t="s">
        <v>84</v>
      </c>
      <c r="AY376" s="182" t="s">
        <v>141</v>
      </c>
    </row>
    <row r="377" spans="1:65" s="2" customFormat="1" ht="21.75" customHeight="1">
      <c r="A377" s="33"/>
      <c r="B377" s="165"/>
      <c r="C377" s="166" t="s">
        <v>794</v>
      </c>
      <c r="D377" s="166" t="s">
        <v>143</v>
      </c>
      <c r="E377" s="167" t="s">
        <v>795</v>
      </c>
      <c r="F377" s="168" t="s">
        <v>796</v>
      </c>
      <c r="G377" s="169" t="s">
        <v>103</v>
      </c>
      <c r="H377" s="170">
        <v>50.84</v>
      </c>
      <c r="I377" s="170"/>
      <c r="J377" s="171">
        <f>ROUND(I377*H377,3)</f>
        <v>0</v>
      </c>
      <c r="K377" s="172"/>
      <c r="L377" s="34"/>
      <c r="M377" s="173" t="s">
        <v>1</v>
      </c>
      <c r="N377" s="174" t="s">
        <v>42</v>
      </c>
      <c r="O377" s="59"/>
      <c r="P377" s="175">
        <f>O377*H377</f>
        <v>0</v>
      </c>
      <c r="Q377" s="175">
        <v>4.4999999999999997E-3</v>
      </c>
      <c r="R377" s="175">
        <f>Q377*H377</f>
        <v>0.22878000000000001</v>
      </c>
      <c r="S377" s="175">
        <v>0</v>
      </c>
      <c r="T377" s="176">
        <f>S377*H377</f>
        <v>0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77" t="s">
        <v>239</v>
      </c>
      <c r="AT377" s="177" t="s">
        <v>143</v>
      </c>
      <c r="AU377" s="177" t="s">
        <v>105</v>
      </c>
      <c r="AY377" s="18" t="s">
        <v>141</v>
      </c>
      <c r="BE377" s="178">
        <f>IF(N377="základná",J377,0)</f>
        <v>0</v>
      </c>
      <c r="BF377" s="178">
        <f>IF(N377="znížená",J377,0)</f>
        <v>0</v>
      </c>
      <c r="BG377" s="178">
        <f>IF(N377="zákl. prenesená",J377,0)</f>
        <v>0</v>
      </c>
      <c r="BH377" s="178">
        <f>IF(N377="zníž. prenesená",J377,0)</f>
        <v>0</v>
      </c>
      <c r="BI377" s="178">
        <f>IF(N377="nulová",J377,0)</f>
        <v>0</v>
      </c>
      <c r="BJ377" s="18" t="s">
        <v>105</v>
      </c>
      <c r="BK377" s="179">
        <f>ROUND(I377*H377,3)</f>
        <v>0</v>
      </c>
      <c r="BL377" s="18" t="s">
        <v>239</v>
      </c>
      <c r="BM377" s="177" t="s">
        <v>797</v>
      </c>
    </row>
    <row r="378" spans="1:65" s="13" customFormat="1" ht="11.25">
      <c r="B378" s="180"/>
      <c r="D378" s="181" t="s">
        <v>148</v>
      </c>
      <c r="E378" s="182" t="s">
        <v>1</v>
      </c>
      <c r="F378" s="183" t="s">
        <v>785</v>
      </c>
      <c r="H378" s="184">
        <v>50.84</v>
      </c>
      <c r="I378" s="185"/>
      <c r="L378" s="180"/>
      <c r="M378" s="186"/>
      <c r="N378" s="187"/>
      <c r="O378" s="187"/>
      <c r="P378" s="187"/>
      <c r="Q378" s="187"/>
      <c r="R378" s="187"/>
      <c r="S378" s="187"/>
      <c r="T378" s="188"/>
      <c r="AT378" s="182" t="s">
        <v>148</v>
      </c>
      <c r="AU378" s="182" t="s">
        <v>105</v>
      </c>
      <c r="AV378" s="13" t="s">
        <v>105</v>
      </c>
      <c r="AW378" s="13" t="s">
        <v>30</v>
      </c>
      <c r="AX378" s="13" t="s">
        <v>84</v>
      </c>
      <c r="AY378" s="182" t="s">
        <v>141</v>
      </c>
    </row>
    <row r="379" spans="1:65" s="12" customFormat="1" ht="22.9" customHeight="1">
      <c r="B379" s="153"/>
      <c r="D379" s="154" t="s">
        <v>75</v>
      </c>
      <c r="E379" s="163" t="s">
        <v>154</v>
      </c>
      <c r="F379" s="163" t="s">
        <v>155</v>
      </c>
      <c r="I379" s="156"/>
      <c r="J379" s="164">
        <f>BK379</f>
        <v>0</v>
      </c>
      <c r="L379" s="153"/>
      <c r="M379" s="157"/>
      <c r="N379" s="158"/>
      <c r="O379" s="158"/>
      <c r="P379" s="159">
        <f>SUM(P380:P417)</f>
        <v>0</v>
      </c>
      <c r="Q379" s="158"/>
      <c r="R379" s="159">
        <f>SUM(R380:R417)</f>
        <v>5.2661279499999996</v>
      </c>
      <c r="S379" s="158"/>
      <c r="T379" s="160">
        <f>SUM(T380:T417)</f>
        <v>0</v>
      </c>
      <c r="AR379" s="154" t="s">
        <v>84</v>
      </c>
      <c r="AT379" s="161" t="s">
        <v>75</v>
      </c>
      <c r="AU379" s="161" t="s">
        <v>84</v>
      </c>
      <c r="AY379" s="154" t="s">
        <v>141</v>
      </c>
      <c r="BK379" s="162">
        <f>SUM(BK380:BK417)</f>
        <v>0</v>
      </c>
    </row>
    <row r="380" spans="1:65" s="2" customFormat="1" ht="21.75" customHeight="1">
      <c r="A380" s="33"/>
      <c r="B380" s="165"/>
      <c r="C380" s="166" t="s">
        <v>798</v>
      </c>
      <c r="D380" s="166" t="s">
        <v>143</v>
      </c>
      <c r="E380" s="167" t="s">
        <v>799</v>
      </c>
      <c r="F380" s="168" t="s">
        <v>800</v>
      </c>
      <c r="G380" s="169" t="s">
        <v>103</v>
      </c>
      <c r="H380" s="170">
        <v>251.52</v>
      </c>
      <c r="I380" s="170"/>
      <c r="J380" s="171">
        <f>ROUND(I380*H380,3)</f>
        <v>0</v>
      </c>
      <c r="K380" s="172"/>
      <c r="L380" s="34"/>
      <c r="M380" s="173" t="s">
        <v>1</v>
      </c>
      <c r="N380" s="174" t="s">
        <v>42</v>
      </c>
      <c r="O380" s="59"/>
      <c r="P380" s="175">
        <f>O380*H380</f>
        <v>0</v>
      </c>
      <c r="Q380" s="175">
        <v>2.0580000000000001E-2</v>
      </c>
      <c r="R380" s="175">
        <f>Q380*H380</f>
        <v>5.1762816000000003</v>
      </c>
      <c r="S380" s="175">
        <v>0</v>
      </c>
      <c r="T380" s="176">
        <f>S380*H380</f>
        <v>0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77" t="s">
        <v>146</v>
      </c>
      <c r="AT380" s="177" t="s">
        <v>143</v>
      </c>
      <c r="AU380" s="177" t="s">
        <v>105</v>
      </c>
      <c r="AY380" s="18" t="s">
        <v>141</v>
      </c>
      <c r="BE380" s="178">
        <f>IF(N380="základná",J380,0)</f>
        <v>0</v>
      </c>
      <c r="BF380" s="178">
        <f>IF(N380="znížená",J380,0)</f>
        <v>0</v>
      </c>
      <c r="BG380" s="178">
        <f>IF(N380="zákl. prenesená",J380,0)</f>
        <v>0</v>
      </c>
      <c r="BH380" s="178">
        <f>IF(N380="zníž. prenesená",J380,0)</f>
        <v>0</v>
      </c>
      <c r="BI380" s="178">
        <f>IF(N380="nulová",J380,0)</f>
        <v>0</v>
      </c>
      <c r="BJ380" s="18" t="s">
        <v>105</v>
      </c>
      <c r="BK380" s="179">
        <f>ROUND(I380*H380,3)</f>
        <v>0</v>
      </c>
      <c r="BL380" s="18" t="s">
        <v>146</v>
      </c>
      <c r="BM380" s="177" t="s">
        <v>801</v>
      </c>
    </row>
    <row r="381" spans="1:65" s="13" customFormat="1" ht="11.25">
      <c r="B381" s="180"/>
      <c r="D381" s="181" t="s">
        <v>148</v>
      </c>
      <c r="E381" s="182" t="s">
        <v>1</v>
      </c>
      <c r="F381" s="183" t="s">
        <v>802</v>
      </c>
      <c r="H381" s="184">
        <v>238.64</v>
      </c>
      <c r="I381" s="185"/>
      <c r="L381" s="180"/>
      <c r="M381" s="186"/>
      <c r="N381" s="187"/>
      <c r="O381" s="187"/>
      <c r="P381" s="187"/>
      <c r="Q381" s="187"/>
      <c r="R381" s="187"/>
      <c r="S381" s="187"/>
      <c r="T381" s="188"/>
      <c r="AT381" s="182" t="s">
        <v>148</v>
      </c>
      <c r="AU381" s="182" t="s">
        <v>105</v>
      </c>
      <c r="AV381" s="13" t="s">
        <v>105</v>
      </c>
      <c r="AW381" s="13" t="s">
        <v>30</v>
      </c>
      <c r="AX381" s="13" t="s">
        <v>76</v>
      </c>
      <c r="AY381" s="182" t="s">
        <v>141</v>
      </c>
    </row>
    <row r="382" spans="1:65" s="13" customFormat="1" ht="11.25">
      <c r="B382" s="180"/>
      <c r="D382" s="181" t="s">
        <v>148</v>
      </c>
      <c r="E382" s="182" t="s">
        <v>1</v>
      </c>
      <c r="F382" s="183" t="s">
        <v>803</v>
      </c>
      <c r="H382" s="184">
        <v>12.88</v>
      </c>
      <c r="I382" s="185"/>
      <c r="L382" s="180"/>
      <c r="M382" s="186"/>
      <c r="N382" s="187"/>
      <c r="O382" s="187"/>
      <c r="P382" s="187"/>
      <c r="Q382" s="187"/>
      <c r="R382" s="187"/>
      <c r="S382" s="187"/>
      <c r="T382" s="188"/>
      <c r="AT382" s="182" t="s">
        <v>148</v>
      </c>
      <c r="AU382" s="182" t="s">
        <v>105</v>
      </c>
      <c r="AV382" s="13" t="s">
        <v>105</v>
      </c>
      <c r="AW382" s="13" t="s">
        <v>30</v>
      </c>
      <c r="AX382" s="13" t="s">
        <v>76</v>
      </c>
      <c r="AY382" s="182" t="s">
        <v>141</v>
      </c>
    </row>
    <row r="383" spans="1:65" s="14" customFormat="1" ht="11.25">
      <c r="B383" s="189"/>
      <c r="D383" s="181" t="s">
        <v>148</v>
      </c>
      <c r="E383" s="190" t="s">
        <v>1</v>
      </c>
      <c r="F383" s="191" t="s">
        <v>174</v>
      </c>
      <c r="H383" s="192">
        <v>251.52</v>
      </c>
      <c r="I383" s="193"/>
      <c r="L383" s="189"/>
      <c r="M383" s="194"/>
      <c r="N383" s="195"/>
      <c r="O383" s="195"/>
      <c r="P383" s="195"/>
      <c r="Q383" s="195"/>
      <c r="R383" s="195"/>
      <c r="S383" s="195"/>
      <c r="T383" s="196"/>
      <c r="AT383" s="190" t="s">
        <v>148</v>
      </c>
      <c r="AU383" s="190" t="s">
        <v>105</v>
      </c>
      <c r="AV383" s="14" t="s">
        <v>146</v>
      </c>
      <c r="AW383" s="14" t="s">
        <v>30</v>
      </c>
      <c r="AX383" s="14" t="s">
        <v>84</v>
      </c>
      <c r="AY383" s="190" t="s">
        <v>141</v>
      </c>
    </row>
    <row r="384" spans="1:65" s="2" customFormat="1" ht="33" customHeight="1">
      <c r="A384" s="33"/>
      <c r="B384" s="165"/>
      <c r="C384" s="166" t="s">
        <v>804</v>
      </c>
      <c r="D384" s="166" t="s">
        <v>143</v>
      </c>
      <c r="E384" s="167" t="s">
        <v>805</v>
      </c>
      <c r="F384" s="168" t="s">
        <v>806</v>
      </c>
      <c r="G384" s="169" t="s">
        <v>103</v>
      </c>
      <c r="H384" s="170">
        <v>251.52</v>
      </c>
      <c r="I384" s="170"/>
      <c r="J384" s="171">
        <f>ROUND(I384*H384,3)</f>
        <v>0</v>
      </c>
      <c r="K384" s="172"/>
      <c r="L384" s="34"/>
      <c r="M384" s="173" t="s">
        <v>1</v>
      </c>
      <c r="N384" s="174" t="s">
        <v>42</v>
      </c>
      <c r="O384" s="59"/>
      <c r="P384" s="175">
        <f>O384*H384</f>
        <v>0</v>
      </c>
      <c r="Q384" s="175">
        <v>0</v>
      </c>
      <c r="R384" s="175">
        <f>Q384*H384</f>
        <v>0</v>
      </c>
      <c r="S384" s="175">
        <v>0</v>
      </c>
      <c r="T384" s="176">
        <f>S384*H384</f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77" t="s">
        <v>146</v>
      </c>
      <c r="AT384" s="177" t="s">
        <v>143</v>
      </c>
      <c r="AU384" s="177" t="s">
        <v>105</v>
      </c>
      <c r="AY384" s="18" t="s">
        <v>141</v>
      </c>
      <c r="BE384" s="178">
        <f>IF(N384="základná",J384,0)</f>
        <v>0</v>
      </c>
      <c r="BF384" s="178">
        <f>IF(N384="znížená",J384,0)</f>
        <v>0</v>
      </c>
      <c r="BG384" s="178">
        <f>IF(N384="zákl. prenesená",J384,0)</f>
        <v>0</v>
      </c>
      <c r="BH384" s="178">
        <f>IF(N384="zníž. prenesená",J384,0)</f>
        <v>0</v>
      </c>
      <c r="BI384" s="178">
        <f>IF(N384="nulová",J384,0)</f>
        <v>0</v>
      </c>
      <c r="BJ384" s="18" t="s">
        <v>105</v>
      </c>
      <c r="BK384" s="179">
        <f>ROUND(I384*H384,3)</f>
        <v>0</v>
      </c>
      <c r="BL384" s="18" t="s">
        <v>146</v>
      </c>
      <c r="BM384" s="177" t="s">
        <v>807</v>
      </c>
    </row>
    <row r="385" spans="1:65" s="2" customFormat="1" ht="33" customHeight="1">
      <c r="A385" s="33"/>
      <c r="B385" s="165"/>
      <c r="C385" s="166" t="s">
        <v>808</v>
      </c>
      <c r="D385" s="166" t="s">
        <v>143</v>
      </c>
      <c r="E385" s="167" t="s">
        <v>809</v>
      </c>
      <c r="F385" s="168" t="s">
        <v>810</v>
      </c>
      <c r="G385" s="169" t="s">
        <v>103</v>
      </c>
      <c r="H385" s="170">
        <v>503.04</v>
      </c>
      <c r="I385" s="170"/>
      <c r="J385" s="171">
        <f>ROUND(I385*H385,3)</f>
        <v>0</v>
      </c>
      <c r="K385" s="172"/>
      <c r="L385" s="34"/>
      <c r="M385" s="173" t="s">
        <v>1</v>
      </c>
      <c r="N385" s="174" t="s">
        <v>42</v>
      </c>
      <c r="O385" s="59"/>
      <c r="P385" s="175">
        <f>O385*H385</f>
        <v>0</v>
      </c>
      <c r="Q385" s="175">
        <v>0</v>
      </c>
      <c r="R385" s="175">
        <f>Q385*H385</f>
        <v>0</v>
      </c>
      <c r="S385" s="175">
        <v>0</v>
      </c>
      <c r="T385" s="176">
        <f>S385*H385</f>
        <v>0</v>
      </c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R385" s="177" t="s">
        <v>146</v>
      </c>
      <c r="AT385" s="177" t="s">
        <v>143</v>
      </c>
      <c r="AU385" s="177" t="s">
        <v>105</v>
      </c>
      <c r="AY385" s="18" t="s">
        <v>141</v>
      </c>
      <c r="BE385" s="178">
        <f>IF(N385="základná",J385,0)</f>
        <v>0</v>
      </c>
      <c r="BF385" s="178">
        <f>IF(N385="znížená",J385,0)</f>
        <v>0</v>
      </c>
      <c r="BG385" s="178">
        <f>IF(N385="zákl. prenesená",J385,0)</f>
        <v>0</v>
      </c>
      <c r="BH385" s="178">
        <f>IF(N385="zníž. prenesená",J385,0)</f>
        <v>0</v>
      </c>
      <c r="BI385" s="178">
        <f>IF(N385="nulová",J385,0)</f>
        <v>0</v>
      </c>
      <c r="BJ385" s="18" t="s">
        <v>105</v>
      </c>
      <c r="BK385" s="179">
        <f>ROUND(I385*H385,3)</f>
        <v>0</v>
      </c>
      <c r="BL385" s="18" t="s">
        <v>146</v>
      </c>
      <c r="BM385" s="177" t="s">
        <v>811</v>
      </c>
    </row>
    <row r="386" spans="1:65" s="2" customFormat="1" ht="19.5">
      <c r="A386" s="33"/>
      <c r="B386" s="34"/>
      <c r="C386" s="33"/>
      <c r="D386" s="181" t="s">
        <v>237</v>
      </c>
      <c r="E386" s="33"/>
      <c r="F386" s="197" t="s">
        <v>812</v>
      </c>
      <c r="G386" s="33"/>
      <c r="H386" s="33"/>
      <c r="I386" s="98"/>
      <c r="J386" s="33"/>
      <c r="K386" s="33"/>
      <c r="L386" s="34"/>
      <c r="M386" s="198"/>
      <c r="N386" s="199"/>
      <c r="O386" s="59"/>
      <c r="P386" s="59"/>
      <c r="Q386" s="59"/>
      <c r="R386" s="59"/>
      <c r="S386" s="59"/>
      <c r="T386" s="60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T386" s="18" t="s">
        <v>237</v>
      </c>
      <c r="AU386" s="18" t="s">
        <v>105</v>
      </c>
    </row>
    <row r="387" spans="1:65" s="13" customFormat="1" ht="11.25">
      <c r="B387" s="180"/>
      <c r="D387" s="181" t="s">
        <v>148</v>
      </c>
      <c r="F387" s="183" t="s">
        <v>813</v>
      </c>
      <c r="H387" s="184">
        <v>503.04</v>
      </c>
      <c r="I387" s="185"/>
      <c r="L387" s="180"/>
      <c r="M387" s="186"/>
      <c r="N387" s="187"/>
      <c r="O387" s="187"/>
      <c r="P387" s="187"/>
      <c r="Q387" s="187"/>
      <c r="R387" s="187"/>
      <c r="S387" s="187"/>
      <c r="T387" s="188"/>
      <c r="AT387" s="182" t="s">
        <v>148</v>
      </c>
      <c r="AU387" s="182" t="s">
        <v>105</v>
      </c>
      <c r="AV387" s="13" t="s">
        <v>105</v>
      </c>
      <c r="AW387" s="13" t="s">
        <v>3</v>
      </c>
      <c r="AX387" s="13" t="s">
        <v>84</v>
      </c>
      <c r="AY387" s="182" t="s">
        <v>141</v>
      </c>
    </row>
    <row r="388" spans="1:65" s="2" customFormat="1" ht="21.75" customHeight="1">
      <c r="A388" s="33"/>
      <c r="B388" s="165"/>
      <c r="C388" s="166" t="s">
        <v>814</v>
      </c>
      <c r="D388" s="166" t="s">
        <v>143</v>
      </c>
      <c r="E388" s="167" t="s">
        <v>815</v>
      </c>
      <c r="F388" s="168" t="s">
        <v>816</v>
      </c>
      <c r="G388" s="169" t="s">
        <v>103</v>
      </c>
      <c r="H388" s="170">
        <v>7.6219999999999999</v>
      </c>
      <c r="I388" s="170"/>
      <c r="J388" s="171">
        <f>ROUND(I388*H388,3)</f>
        <v>0</v>
      </c>
      <c r="K388" s="172"/>
      <c r="L388" s="34"/>
      <c r="M388" s="173" t="s">
        <v>1</v>
      </c>
      <c r="N388" s="174" t="s">
        <v>42</v>
      </c>
      <c r="O388" s="59"/>
      <c r="P388" s="175">
        <f>O388*H388</f>
        <v>0</v>
      </c>
      <c r="Q388" s="175">
        <v>1.5299999999999999E-3</v>
      </c>
      <c r="R388" s="175">
        <f>Q388*H388</f>
        <v>1.1661659999999999E-2</v>
      </c>
      <c r="S388" s="175">
        <v>0</v>
      </c>
      <c r="T388" s="176">
        <f>S388*H388</f>
        <v>0</v>
      </c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R388" s="177" t="s">
        <v>146</v>
      </c>
      <c r="AT388" s="177" t="s">
        <v>143</v>
      </c>
      <c r="AU388" s="177" t="s">
        <v>105</v>
      </c>
      <c r="AY388" s="18" t="s">
        <v>141</v>
      </c>
      <c r="BE388" s="178">
        <f>IF(N388="základná",J388,0)</f>
        <v>0</v>
      </c>
      <c r="BF388" s="178">
        <f>IF(N388="znížená",J388,0)</f>
        <v>0</v>
      </c>
      <c r="BG388" s="178">
        <f>IF(N388="zákl. prenesená",J388,0)</f>
        <v>0</v>
      </c>
      <c r="BH388" s="178">
        <f>IF(N388="zníž. prenesená",J388,0)</f>
        <v>0</v>
      </c>
      <c r="BI388" s="178">
        <f>IF(N388="nulová",J388,0)</f>
        <v>0</v>
      </c>
      <c r="BJ388" s="18" t="s">
        <v>105</v>
      </c>
      <c r="BK388" s="179">
        <f>ROUND(I388*H388,3)</f>
        <v>0</v>
      </c>
      <c r="BL388" s="18" t="s">
        <v>146</v>
      </c>
      <c r="BM388" s="177" t="s">
        <v>817</v>
      </c>
    </row>
    <row r="389" spans="1:65" s="13" customFormat="1" ht="11.25">
      <c r="B389" s="180"/>
      <c r="D389" s="181" t="s">
        <v>148</v>
      </c>
      <c r="E389" s="182" t="s">
        <v>1</v>
      </c>
      <c r="F389" s="183" t="s">
        <v>383</v>
      </c>
      <c r="H389" s="184">
        <v>7.6219999999999999</v>
      </c>
      <c r="I389" s="185"/>
      <c r="L389" s="180"/>
      <c r="M389" s="186"/>
      <c r="N389" s="187"/>
      <c r="O389" s="187"/>
      <c r="P389" s="187"/>
      <c r="Q389" s="187"/>
      <c r="R389" s="187"/>
      <c r="S389" s="187"/>
      <c r="T389" s="188"/>
      <c r="AT389" s="182" t="s">
        <v>148</v>
      </c>
      <c r="AU389" s="182" t="s">
        <v>105</v>
      </c>
      <c r="AV389" s="13" t="s">
        <v>105</v>
      </c>
      <c r="AW389" s="13" t="s">
        <v>30</v>
      </c>
      <c r="AX389" s="13" t="s">
        <v>84</v>
      </c>
      <c r="AY389" s="182" t="s">
        <v>141</v>
      </c>
    </row>
    <row r="390" spans="1:65" s="2" customFormat="1" ht="16.5" customHeight="1">
      <c r="A390" s="33"/>
      <c r="B390" s="165"/>
      <c r="C390" s="166" t="s">
        <v>818</v>
      </c>
      <c r="D390" s="166" t="s">
        <v>143</v>
      </c>
      <c r="E390" s="167" t="s">
        <v>819</v>
      </c>
      <c r="F390" s="168" t="s">
        <v>820</v>
      </c>
      <c r="G390" s="169" t="s">
        <v>103</v>
      </c>
      <c r="H390" s="170">
        <v>251.52</v>
      </c>
      <c r="I390" s="170"/>
      <c r="J390" s="171">
        <f>ROUND(I390*H390,3)</f>
        <v>0</v>
      </c>
      <c r="K390" s="172"/>
      <c r="L390" s="34"/>
      <c r="M390" s="173" t="s">
        <v>1</v>
      </c>
      <c r="N390" s="174" t="s">
        <v>42</v>
      </c>
      <c r="O390" s="59"/>
      <c r="P390" s="175">
        <f>O390*H390</f>
        <v>0</v>
      </c>
      <c r="Q390" s="175">
        <v>5.0000000000000002E-5</v>
      </c>
      <c r="R390" s="175">
        <f>Q390*H390</f>
        <v>1.2576E-2</v>
      </c>
      <c r="S390" s="175">
        <v>0</v>
      </c>
      <c r="T390" s="176">
        <f>S390*H390</f>
        <v>0</v>
      </c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R390" s="177" t="s">
        <v>146</v>
      </c>
      <c r="AT390" s="177" t="s">
        <v>143</v>
      </c>
      <c r="AU390" s="177" t="s">
        <v>105</v>
      </c>
      <c r="AY390" s="18" t="s">
        <v>141</v>
      </c>
      <c r="BE390" s="178">
        <f>IF(N390="základná",J390,0)</f>
        <v>0</v>
      </c>
      <c r="BF390" s="178">
        <f>IF(N390="znížená",J390,0)</f>
        <v>0</v>
      </c>
      <c r="BG390" s="178">
        <f>IF(N390="zákl. prenesená",J390,0)</f>
        <v>0</v>
      </c>
      <c r="BH390" s="178">
        <f>IF(N390="zníž. prenesená",J390,0)</f>
        <v>0</v>
      </c>
      <c r="BI390" s="178">
        <f>IF(N390="nulová",J390,0)</f>
        <v>0</v>
      </c>
      <c r="BJ390" s="18" t="s">
        <v>105</v>
      </c>
      <c r="BK390" s="179">
        <f>ROUND(I390*H390,3)</f>
        <v>0</v>
      </c>
      <c r="BL390" s="18" t="s">
        <v>146</v>
      </c>
      <c r="BM390" s="177" t="s">
        <v>821</v>
      </c>
    </row>
    <row r="391" spans="1:65" s="13" customFormat="1" ht="11.25">
      <c r="B391" s="180"/>
      <c r="D391" s="181" t="s">
        <v>148</v>
      </c>
      <c r="E391" s="182" t="s">
        <v>1</v>
      </c>
      <c r="F391" s="183" t="s">
        <v>802</v>
      </c>
      <c r="H391" s="184">
        <v>238.64</v>
      </c>
      <c r="I391" s="185"/>
      <c r="L391" s="180"/>
      <c r="M391" s="186"/>
      <c r="N391" s="187"/>
      <c r="O391" s="187"/>
      <c r="P391" s="187"/>
      <c r="Q391" s="187"/>
      <c r="R391" s="187"/>
      <c r="S391" s="187"/>
      <c r="T391" s="188"/>
      <c r="AT391" s="182" t="s">
        <v>148</v>
      </c>
      <c r="AU391" s="182" t="s">
        <v>105</v>
      </c>
      <c r="AV391" s="13" t="s">
        <v>105</v>
      </c>
      <c r="AW391" s="13" t="s">
        <v>30</v>
      </c>
      <c r="AX391" s="13" t="s">
        <v>76</v>
      </c>
      <c r="AY391" s="182" t="s">
        <v>141</v>
      </c>
    </row>
    <row r="392" spans="1:65" s="13" customFormat="1" ht="11.25">
      <c r="B392" s="180"/>
      <c r="D392" s="181" t="s">
        <v>148</v>
      </c>
      <c r="E392" s="182" t="s">
        <v>1</v>
      </c>
      <c r="F392" s="183" t="s">
        <v>803</v>
      </c>
      <c r="H392" s="184">
        <v>12.88</v>
      </c>
      <c r="I392" s="185"/>
      <c r="L392" s="180"/>
      <c r="M392" s="186"/>
      <c r="N392" s="187"/>
      <c r="O392" s="187"/>
      <c r="P392" s="187"/>
      <c r="Q392" s="187"/>
      <c r="R392" s="187"/>
      <c r="S392" s="187"/>
      <c r="T392" s="188"/>
      <c r="AT392" s="182" t="s">
        <v>148</v>
      </c>
      <c r="AU392" s="182" t="s">
        <v>105</v>
      </c>
      <c r="AV392" s="13" t="s">
        <v>105</v>
      </c>
      <c r="AW392" s="13" t="s">
        <v>30</v>
      </c>
      <c r="AX392" s="13" t="s">
        <v>76</v>
      </c>
      <c r="AY392" s="182" t="s">
        <v>141</v>
      </c>
    </row>
    <row r="393" spans="1:65" s="14" customFormat="1" ht="11.25">
      <c r="B393" s="189"/>
      <c r="D393" s="181" t="s">
        <v>148</v>
      </c>
      <c r="E393" s="190" t="s">
        <v>1</v>
      </c>
      <c r="F393" s="191" t="s">
        <v>174</v>
      </c>
      <c r="H393" s="192">
        <v>251.52</v>
      </c>
      <c r="I393" s="193"/>
      <c r="L393" s="189"/>
      <c r="M393" s="194"/>
      <c r="N393" s="195"/>
      <c r="O393" s="195"/>
      <c r="P393" s="195"/>
      <c r="Q393" s="195"/>
      <c r="R393" s="195"/>
      <c r="S393" s="195"/>
      <c r="T393" s="196"/>
      <c r="AT393" s="190" t="s">
        <v>148</v>
      </c>
      <c r="AU393" s="190" t="s">
        <v>105</v>
      </c>
      <c r="AV393" s="14" t="s">
        <v>146</v>
      </c>
      <c r="AW393" s="14" t="s">
        <v>30</v>
      </c>
      <c r="AX393" s="14" t="s">
        <v>84</v>
      </c>
      <c r="AY393" s="190" t="s">
        <v>141</v>
      </c>
    </row>
    <row r="394" spans="1:65" s="2" customFormat="1" ht="16.5" customHeight="1">
      <c r="A394" s="33"/>
      <c r="B394" s="165"/>
      <c r="C394" s="166" t="s">
        <v>822</v>
      </c>
      <c r="D394" s="166" t="s">
        <v>143</v>
      </c>
      <c r="E394" s="167" t="s">
        <v>823</v>
      </c>
      <c r="F394" s="168" t="s">
        <v>824</v>
      </c>
      <c r="G394" s="169" t="s">
        <v>103</v>
      </c>
      <c r="H394" s="170">
        <v>251.52</v>
      </c>
      <c r="I394" s="170"/>
      <c r="J394" s="171">
        <f>ROUND(I394*H394,3)</f>
        <v>0</v>
      </c>
      <c r="K394" s="172"/>
      <c r="L394" s="34"/>
      <c r="M394" s="173" t="s">
        <v>1</v>
      </c>
      <c r="N394" s="174" t="s">
        <v>42</v>
      </c>
      <c r="O394" s="59"/>
      <c r="P394" s="175">
        <f>O394*H394</f>
        <v>0</v>
      </c>
      <c r="Q394" s="175">
        <v>0</v>
      </c>
      <c r="R394" s="175">
        <f>Q394*H394</f>
        <v>0</v>
      </c>
      <c r="S394" s="175">
        <v>0</v>
      </c>
      <c r="T394" s="176">
        <f>S394*H394</f>
        <v>0</v>
      </c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R394" s="177" t="s">
        <v>146</v>
      </c>
      <c r="AT394" s="177" t="s">
        <v>143</v>
      </c>
      <c r="AU394" s="177" t="s">
        <v>105</v>
      </c>
      <c r="AY394" s="18" t="s">
        <v>141</v>
      </c>
      <c r="BE394" s="178">
        <f>IF(N394="základná",J394,0)</f>
        <v>0</v>
      </c>
      <c r="BF394" s="178">
        <f>IF(N394="znížená",J394,0)</f>
        <v>0</v>
      </c>
      <c r="BG394" s="178">
        <f>IF(N394="zákl. prenesená",J394,0)</f>
        <v>0</v>
      </c>
      <c r="BH394" s="178">
        <f>IF(N394="zníž. prenesená",J394,0)</f>
        <v>0</v>
      </c>
      <c r="BI394" s="178">
        <f>IF(N394="nulová",J394,0)</f>
        <v>0</v>
      </c>
      <c r="BJ394" s="18" t="s">
        <v>105</v>
      </c>
      <c r="BK394" s="179">
        <f>ROUND(I394*H394,3)</f>
        <v>0</v>
      </c>
      <c r="BL394" s="18" t="s">
        <v>146</v>
      </c>
      <c r="BM394" s="177" t="s">
        <v>825</v>
      </c>
    </row>
    <row r="395" spans="1:65" s="2" customFormat="1" ht="16.5" customHeight="1">
      <c r="A395" s="33"/>
      <c r="B395" s="165"/>
      <c r="C395" s="166" t="s">
        <v>826</v>
      </c>
      <c r="D395" s="166" t="s">
        <v>143</v>
      </c>
      <c r="E395" s="167" t="s">
        <v>157</v>
      </c>
      <c r="F395" s="168" t="s">
        <v>158</v>
      </c>
      <c r="G395" s="169" t="s">
        <v>103</v>
      </c>
      <c r="H395" s="170">
        <v>90.774000000000001</v>
      </c>
      <c r="I395" s="170"/>
      <c r="J395" s="171">
        <f>ROUND(I395*H395,3)</f>
        <v>0</v>
      </c>
      <c r="K395" s="172"/>
      <c r="L395" s="34"/>
      <c r="M395" s="173" t="s">
        <v>1</v>
      </c>
      <c r="N395" s="174" t="s">
        <v>42</v>
      </c>
      <c r="O395" s="59"/>
      <c r="P395" s="175">
        <f>O395*H395</f>
        <v>0</v>
      </c>
      <c r="Q395" s="175">
        <v>0</v>
      </c>
      <c r="R395" s="175">
        <f>Q395*H395</f>
        <v>0</v>
      </c>
      <c r="S395" s="175">
        <v>0</v>
      </c>
      <c r="T395" s="176">
        <f>S395*H395</f>
        <v>0</v>
      </c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R395" s="177" t="s">
        <v>146</v>
      </c>
      <c r="AT395" s="177" t="s">
        <v>143</v>
      </c>
      <c r="AU395" s="177" t="s">
        <v>105</v>
      </c>
      <c r="AY395" s="18" t="s">
        <v>141</v>
      </c>
      <c r="BE395" s="178">
        <f>IF(N395="základná",J395,0)</f>
        <v>0</v>
      </c>
      <c r="BF395" s="178">
        <f>IF(N395="znížená",J395,0)</f>
        <v>0</v>
      </c>
      <c r="BG395" s="178">
        <f>IF(N395="zákl. prenesená",J395,0)</f>
        <v>0</v>
      </c>
      <c r="BH395" s="178">
        <f>IF(N395="zníž. prenesená",J395,0)</f>
        <v>0</v>
      </c>
      <c r="BI395" s="178">
        <f>IF(N395="nulová",J395,0)</f>
        <v>0</v>
      </c>
      <c r="BJ395" s="18" t="s">
        <v>105</v>
      </c>
      <c r="BK395" s="179">
        <f>ROUND(I395*H395,3)</f>
        <v>0</v>
      </c>
      <c r="BL395" s="18" t="s">
        <v>146</v>
      </c>
      <c r="BM395" s="177" t="s">
        <v>827</v>
      </c>
    </row>
    <row r="396" spans="1:65" s="13" customFormat="1" ht="11.25">
      <c r="B396" s="180"/>
      <c r="D396" s="181" t="s">
        <v>148</v>
      </c>
      <c r="E396" s="182" t="s">
        <v>1</v>
      </c>
      <c r="F396" s="183" t="s">
        <v>828</v>
      </c>
      <c r="H396" s="184">
        <v>90.774000000000001</v>
      </c>
      <c r="I396" s="185"/>
      <c r="L396" s="180"/>
      <c r="M396" s="186"/>
      <c r="N396" s="187"/>
      <c r="O396" s="187"/>
      <c r="P396" s="187"/>
      <c r="Q396" s="187"/>
      <c r="R396" s="187"/>
      <c r="S396" s="187"/>
      <c r="T396" s="188"/>
      <c r="AT396" s="182" t="s">
        <v>148</v>
      </c>
      <c r="AU396" s="182" t="s">
        <v>105</v>
      </c>
      <c r="AV396" s="13" t="s">
        <v>105</v>
      </c>
      <c r="AW396" s="13" t="s">
        <v>30</v>
      </c>
      <c r="AX396" s="13" t="s">
        <v>84</v>
      </c>
      <c r="AY396" s="182" t="s">
        <v>141</v>
      </c>
    </row>
    <row r="397" spans="1:65" s="2" customFormat="1" ht="16.5" customHeight="1">
      <c r="A397" s="33"/>
      <c r="B397" s="165"/>
      <c r="C397" s="166" t="s">
        <v>829</v>
      </c>
      <c r="D397" s="166" t="s">
        <v>143</v>
      </c>
      <c r="E397" s="167" t="s">
        <v>830</v>
      </c>
      <c r="F397" s="168" t="s">
        <v>831</v>
      </c>
      <c r="G397" s="169" t="s">
        <v>220</v>
      </c>
      <c r="H397" s="170">
        <v>29.6</v>
      </c>
      <c r="I397" s="170"/>
      <c r="J397" s="171">
        <f>ROUND(I397*H397,3)</f>
        <v>0</v>
      </c>
      <c r="K397" s="172"/>
      <c r="L397" s="34"/>
      <c r="M397" s="173" t="s">
        <v>1</v>
      </c>
      <c r="N397" s="174" t="s">
        <v>42</v>
      </c>
      <c r="O397" s="59"/>
      <c r="P397" s="175">
        <f>O397*H397</f>
        <v>0</v>
      </c>
      <c r="Q397" s="175">
        <v>2.5999999999999998E-4</v>
      </c>
      <c r="R397" s="175">
        <f>Q397*H397</f>
        <v>7.6959999999999997E-3</v>
      </c>
      <c r="S397" s="175">
        <v>0</v>
      </c>
      <c r="T397" s="176">
        <f>S397*H397</f>
        <v>0</v>
      </c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R397" s="177" t="s">
        <v>146</v>
      </c>
      <c r="AT397" s="177" t="s">
        <v>143</v>
      </c>
      <c r="AU397" s="177" t="s">
        <v>105</v>
      </c>
      <c r="AY397" s="18" t="s">
        <v>141</v>
      </c>
      <c r="BE397" s="178">
        <f>IF(N397="základná",J397,0)</f>
        <v>0</v>
      </c>
      <c r="BF397" s="178">
        <f>IF(N397="znížená",J397,0)</f>
        <v>0</v>
      </c>
      <c r="BG397" s="178">
        <f>IF(N397="zákl. prenesená",J397,0)</f>
        <v>0</v>
      </c>
      <c r="BH397" s="178">
        <f>IF(N397="zníž. prenesená",J397,0)</f>
        <v>0</v>
      </c>
      <c r="BI397" s="178">
        <f>IF(N397="nulová",J397,0)</f>
        <v>0</v>
      </c>
      <c r="BJ397" s="18" t="s">
        <v>105</v>
      </c>
      <c r="BK397" s="179">
        <f>ROUND(I397*H397,3)</f>
        <v>0</v>
      </c>
      <c r="BL397" s="18" t="s">
        <v>146</v>
      </c>
      <c r="BM397" s="177" t="s">
        <v>832</v>
      </c>
    </row>
    <row r="398" spans="1:65" s="13" customFormat="1" ht="11.25">
      <c r="B398" s="180"/>
      <c r="D398" s="181" t="s">
        <v>148</v>
      </c>
      <c r="E398" s="182" t="s">
        <v>1</v>
      </c>
      <c r="F398" s="183" t="s">
        <v>833</v>
      </c>
      <c r="H398" s="184">
        <v>29.6</v>
      </c>
      <c r="I398" s="185"/>
      <c r="L398" s="180"/>
      <c r="M398" s="186"/>
      <c r="N398" s="187"/>
      <c r="O398" s="187"/>
      <c r="P398" s="187"/>
      <c r="Q398" s="187"/>
      <c r="R398" s="187"/>
      <c r="S398" s="187"/>
      <c r="T398" s="188"/>
      <c r="AT398" s="182" t="s">
        <v>148</v>
      </c>
      <c r="AU398" s="182" t="s">
        <v>105</v>
      </c>
      <c r="AV398" s="13" t="s">
        <v>105</v>
      </c>
      <c r="AW398" s="13" t="s">
        <v>30</v>
      </c>
      <c r="AX398" s="13" t="s">
        <v>84</v>
      </c>
      <c r="AY398" s="182" t="s">
        <v>141</v>
      </c>
    </row>
    <row r="399" spans="1:65" s="2" customFormat="1" ht="16.5" customHeight="1">
      <c r="A399" s="33"/>
      <c r="B399" s="165"/>
      <c r="C399" s="166" t="s">
        <v>834</v>
      </c>
      <c r="D399" s="166" t="s">
        <v>143</v>
      </c>
      <c r="E399" s="167" t="s">
        <v>835</v>
      </c>
      <c r="F399" s="168" t="s">
        <v>836</v>
      </c>
      <c r="G399" s="169" t="s">
        <v>220</v>
      </c>
      <c r="H399" s="170">
        <v>8.16</v>
      </c>
      <c r="I399" s="170"/>
      <c r="J399" s="171">
        <f>ROUND(I399*H399,3)</f>
        <v>0</v>
      </c>
      <c r="K399" s="172"/>
      <c r="L399" s="34"/>
      <c r="M399" s="173" t="s">
        <v>1</v>
      </c>
      <c r="N399" s="174" t="s">
        <v>42</v>
      </c>
      <c r="O399" s="59"/>
      <c r="P399" s="175">
        <f>O399*H399</f>
        <v>0</v>
      </c>
      <c r="Q399" s="175">
        <v>2.3000000000000001E-4</v>
      </c>
      <c r="R399" s="175">
        <f>Q399*H399</f>
        <v>1.8768000000000001E-3</v>
      </c>
      <c r="S399" s="175">
        <v>0</v>
      </c>
      <c r="T399" s="176">
        <f>S399*H399</f>
        <v>0</v>
      </c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R399" s="177" t="s">
        <v>146</v>
      </c>
      <c r="AT399" s="177" t="s">
        <v>143</v>
      </c>
      <c r="AU399" s="177" t="s">
        <v>105</v>
      </c>
      <c r="AY399" s="18" t="s">
        <v>141</v>
      </c>
      <c r="BE399" s="178">
        <f>IF(N399="základná",J399,0)</f>
        <v>0</v>
      </c>
      <c r="BF399" s="178">
        <f>IF(N399="znížená",J399,0)</f>
        <v>0</v>
      </c>
      <c r="BG399" s="178">
        <f>IF(N399="zákl. prenesená",J399,0)</f>
        <v>0</v>
      </c>
      <c r="BH399" s="178">
        <f>IF(N399="zníž. prenesená",J399,0)</f>
        <v>0</v>
      </c>
      <c r="BI399" s="178">
        <f>IF(N399="nulová",J399,0)</f>
        <v>0</v>
      </c>
      <c r="BJ399" s="18" t="s">
        <v>105</v>
      </c>
      <c r="BK399" s="179">
        <f>ROUND(I399*H399,3)</f>
        <v>0</v>
      </c>
      <c r="BL399" s="18" t="s">
        <v>146</v>
      </c>
      <c r="BM399" s="177" t="s">
        <v>837</v>
      </c>
    </row>
    <row r="400" spans="1:65" s="2" customFormat="1" ht="16.5" customHeight="1">
      <c r="A400" s="33"/>
      <c r="B400" s="165"/>
      <c r="C400" s="166" t="s">
        <v>838</v>
      </c>
      <c r="D400" s="166" t="s">
        <v>143</v>
      </c>
      <c r="E400" s="167" t="s">
        <v>839</v>
      </c>
      <c r="F400" s="168" t="s">
        <v>840</v>
      </c>
      <c r="G400" s="169" t="s">
        <v>220</v>
      </c>
      <c r="H400" s="170">
        <v>64.66</v>
      </c>
      <c r="I400" s="170"/>
      <c r="J400" s="171">
        <f>ROUND(I400*H400,3)</f>
        <v>0</v>
      </c>
      <c r="K400" s="172"/>
      <c r="L400" s="34"/>
      <c r="M400" s="173" t="s">
        <v>1</v>
      </c>
      <c r="N400" s="174" t="s">
        <v>42</v>
      </c>
      <c r="O400" s="59"/>
      <c r="P400" s="175">
        <f>O400*H400</f>
        <v>0</v>
      </c>
      <c r="Q400" s="175">
        <v>3.0000000000000001E-5</v>
      </c>
      <c r="R400" s="175">
        <f>Q400*H400</f>
        <v>1.9398E-3</v>
      </c>
      <c r="S400" s="175">
        <v>0</v>
      </c>
      <c r="T400" s="176">
        <f>S400*H400</f>
        <v>0</v>
      </c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R400" s="177" t="s">
        <v>146</v>
      </c>
      <c r="AT400" s="177" t="s">
        <v>143</v>
      </c>
      <c r="AU400" s="177" t="s">
        <v>105</v>
      </c>
      <c r="AY400" s="18" t="s">
        <v>141</v>
      </c>
      <c r="BE400" s="178">
        <f>IF(N400="základná",J400,0)</f>
        <v>0</v>
      </c>
      <c r="BF400" s="178">
        <f>IF(N400="znížená",J400,0)</f>
        <v>0</v>
      </c>
      <c r="BG400" s="178">
        <f>IF(N400="zákl. prenesená",J400,0)</f>
        <v>0</v>
      </c>
      <c r="BH400" s="178">
        <f>IF(N400="zníž. prenesená",J400,0)</f>
        <v>0</v>
      </c>
      <c r="BI400" s="178">
        <f>IF(N400="nulová",J400,0)</f>
        <v>0</v>
      </c>
      <c r="BJ400" s="18" t="s">
        <v>105</v>
      </c>
      <c r="BK400" s="179">
        <f>ROUND(I400*H400,3)</f>
        <v>0</v>
      </c>
      <c r="BL400" s="18" t="s">
        <v>146</v>
      </c>
      <c r="BM400" s="177" t="s">
        <v>841</v>
      </c>
    </row>
    <row r="401" spans="1:65" s="13" customFormat="1" ht="11.25">
      <c r="B401" s="180"/>
      <c r="D401" s="181" t="s">
        <v>148</v>
      </c>
      <c r="E401" s="182" t="s">
        <v>1</v>
      </c>
      <c r="F401" s="183" t="s">
        <v>842</v>
      </c>
      <c r="H401" s="184">
        <v>5.36</v>
      </c>
      <c r="I401" s="185"/>
      <c r="L401" s="180"/>
      <c r="M401" s="186"/>
      <c r="N401" s="187"/>
      <c r="O401" s="187"/>
      <c r="P401" s="187"/>
      <c r="Q401" s="187"/>
      <c r="R401" s="187"/>
      <c r="S401" s="187"/>
      <c r="T401" s="188"/>
      <c r="AT401" s="182" t="s">
        <v>148</v>
      </c>
      <c r="AU401" s="182" t="s">
        <v>105</v>
      </c>
      <c r="AV401" s="13" t="s">
        <v>105</v>
      </c>
      <c r="AW401" s="13" t="s">
        <v>30</v>
      </c>
      <c r="AX401" s="13" t="s">
        <v>76</v>
      </c>
      <c r="AY401" s="182" t="s">
        <v>141</v>
      </c>
    </row>
    <row r="402" spans="1:65" s="13" customFormat="1" ht="11.25">
      <c r="B402" s="180"/>
      <c r="D402" s="181" t="s">
        <v>148</v>
      </c>
      <c r="E402" s="182" t="s">
        <v>1</v>
      </c>
      <c r="F402" s="183" t="s">
        <v>843</v>
      </c>
      <c r="H402" s="184">
        <v>34</v>
      </c>
      <c r="I402" s="185"/>
      <c r="L402" s="180"/>
      <c r="M402" s="186"/>
      <c r="N402" s="187"/>
      <c r="O402" s="187"/>
      <c r="P402" s="187"/>
      <c r="Q402" s="187"/>
      <c r="R402" s="187"/>
      <c r="S402" s="187"/>
      <c r="T402" s="188"/>
      <c r="AT402" s="182" t="s">
        <v>148</v>
      </c>
      <c r="AU402" s="182" t="s">
        <v>105</v>
      </c>
      <c r="AV402" s="13" t="s">
        <v>105</v>
      </c>
      <c r="AW402" s="13" t="s">
        <v>30</v>
      </c>
      <c r="AX402" s="13" t="s">
        <v>76</v>
      </c>
      <c r="AY402" s="182" t="s">
        <v>141</v>
      </c>
    </row>
    <row r="403" spans="1:65" s="13" customFormat="1" ht="11.25">
      <c r="B403" s="180"/>
      <c r="D403" s="181" t="s">
        <v>148</v>
      </c>
      <c r="E403" s="182" t="s">
        <v>1</v>
      </c>
      <c r="F403" s="183" t="s">
        <v>844</v>
      </c>
      <c r="H403" s="184">
        <v>25.3</v>
      </c>
      <c r="I403" s="185"/>
      <c r="L403" s="180"/>
      <c r="M403" s="186"/>
      <c r="N403" s="187"/>
      <c r="O403" s="187"/>
      <c r="P403" s="187"/>
      <c r="Q403" s="187"/>
      <c r="R403" s="187"/>
      <c r="S403" s="187"/>
      <c r="T403" s="188"/>
      <c r="AT403" s="182" t="s">
        <v>148</v>
      </c>
      <c r="AU403" s="182" t="s">
        <v>105</v>
      </c>
      <c r="AV403" s="13" t="s">
        <v>105</v>
      </c>
      <c r="AW403" s="13" t="s">
        <v>30</v>
      </c>
      <c r="AX403" s="13" t="s">
        <v>76</v>
      </c>
      <c r="AY403" s="182" t="s">
        <v>141</v>
      </c>
    </row>
    <row r="404" spans="1:65" s="14" customFormat="1" ht="11.25">
      <c r="B404" s="189"/>
      <c r="D404" s="181" t="s">
        <v>148</v>
      </c>
      <c r="E404" s="190" t="s">
        <v>1</v>
      </c>
      <c r="F404" s="191" t="s">
        <v>174</v>
      </c>
      <c r="H404" s="192">
        <v>64.66</v>
      </c>
      <c r="I404" s="193"/>
      <c r="L404" s="189"/>
      <c r="M404" s="194"/>
      <c r="N404" s="195"/>
      <c r="O404" s="195"/>
      <c r="P404" s="195"/>
      <c r="Q404" s="195"/>
      <c r="R404" s="195"/>
      <c r="S404" s="195"/>
      <c r="T404" s="196"/>
      <c r="AT404" s="190" t="s">
        <v>148</v>
      </c>
      <c r="AU404" s="190" t="s">
        <v>105</v>
      </c>
      <c r="AV404" s="14" t="s">
        <v>146</v>
      </c>
      <c r="AW404" s="14" t="s">
        <v>30</v>
      </c>
      <c r="AX404" s="14" t="s">
        <v>84</v>
      </c>
      <c r="AY404" s="190" t="s">
        <v>141</v>
      </c>
    </row>
    <row r="405" spans="1:65" s="2" customFormat="1" ht="16.5" customHeight="1">
      <c r="A405" s="33"/>
      <c r="B405" s="165"/>
      <c r="C405" s="166" t="s">
        <v>845</v>
      </c>
      <c r="D405" s="166" t="s">
        <v>143</v>
      </c>
      <c r="E405" s="167" t="s">
        <v>846</v>
      </c>
      <c r="F405" s="168" t="s">
        <v>847</v>
      </c>
      <c r="G405" s="169" t="s">
        <v>220</v>
      </c>
      <c r="H405" s="170">
        <v>36.4</v>
      </c>
      <c r="I405" s="170"/>
      <c r="J405" s="171">
        <f>ROUND(I405*H405,3)</f>
        <v>0</v>
      </c>
      <c r="K405" s="172"/>
      <c r="L405" s="34"/>
      <c r="M405" s="173" t="s">
        <v>1</v>
      </c>
      <c r="N405" s="174" t="s">
        <v>42</v>
      </c>
      <c r="O405" s="59"/>
      <c r="P405" s="175">
        <f>O405*H405</f>
        <v>0</v>
      </c>
      <c r="Q405" s="175">
        <v>5.0000000000000002E-5</v>
      </c>
      <c r="R405" s="175">
        <f>Q405*H405</f>
        <v>1.82E-3</v>
      </c>
      <c r="S405" s="175">
        <v>0</v>
      </c>
      <c r="T405" s="176">
        <f>S405*H405</f>
        <v>0</v>
      </c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R405" s="177" t="s">
        <v>146</v>
      </c>
      <c r="AT405" s="177" t="s">
        <v>143</v>
      </c>
      <c r="AU405" s="177" t="s">
        <v>105</v>
      </c>
      <c r="AY405" s="18" t="s">
        <v>141</v>
      </c>
      <c r="BE405" s="178">
        <f>IF(N405="základná",J405,0)</f>
        <v>0</v>
      </c>
      <c r="BF405" s="178">
        <f>IF(N405="znížená",J405,0)</f>
        <v>0</v>
      </c>
      <c r="BG405" s="178">
        <f>IF(N405="zákl. prenesená",J405,0)</f>
        <v>0</v>
      </c>
      <c r="BH405" s="178">
        <f>IF(N405="zníž. prenesená",J405,0)</f>
        <v>0</v>
      </c>
      <c r="BI405" s="178">
        <f>IF(N405="nulová",J405,0)</f>
        <v>0</v>
      </c>
      <c r="BJ405" s="18" t="s">
        <v>105</v>
      </c>
      <c r="BK405" s="179">
        <f>ROUND(I405*H405,3)</f>
        <v>0</v>
      </c>
      <c r="BL405" s="18" t="s">
        <v>146</v>
      </c>
      <c r="BM405" s="177" t="s">
        <v>848</v>
      </c>
    </row>
    <row r="406" spans="1:65" s="13" customFormat="1" ht="11.25">
      <c r="B406" s="180"/>
      <c r="D406" s="181" t="s">
        <v>148</v>
      </c>
      <c r="E406" s="182" t="s">
        <v>1</v>
      </c>
      <c r="F406" s="183" t="s">
        <v>849</v>
      </c>
      <c r="H406" s="184">
        <v>12.4</v>
      </c>
      <c r="I406" s="185"/>
      <c r="L406" s="180"/>
      <c r="M406" s="186"/>
      <c r="N406" s="187"/>
      <c r="O406" s="187"/>
      <c r="P406" s="187"/>
      <c r="Q406" s="187"/>
      <c r="R406" s="187"/>
      <c r="S406" s="187"/>
      <c r="T406" s="188"/>
      <c r="AT406" s="182" t="s">
        <v>148</v>
      </c>
      <c r="AU406" s="182" t="s">
        <v>105</v>
      </c>
      <c r="AV406" s="13" t="s">
        <v>105</v>
      </c>
      <c r="AW406" s="13" t="s">
        <v>30</v>
      </c>
      <c r="AX406" s="13" t="s">
        <v>76</v>
      </c>
      <c r="AY406" s="182" t="s">
        <v>141</v>
      </c>
    </row>
    <row r="407" spans="1:65" s="13" customFormat="1" ht="11.25">
      <c r="B407" s="180"/>
      <c r="D407" s="181" t="s">
        <v>148</v>
      </c>
      <c r="E407" s="182" t="s">
        <v>1</v>
      </c>
      <c r="F407" s="183" t="s">
        <v>850</v>
      </c>
      <c r="H407" s="184">
        <v>24</v>
      </c>
      <c r="I407" s="185"/>
      <c r="L407" s="180"/>
      <c r="M407" s="186"/>
      <c r="N407" s="187"/>
      <c r="O407" s="187"/>
      <c r="P407" s="187"/>
      <c r="Q407" s="187"/>
      <c r="R407" s="187"/>
      <c r="S407" s="187"/>
      <c r="T407" s="188"/>
      <c r="AT407" s="182" t="s">
        <v>148</v>
      </c>
      <c r="AU407" s="182" t="s">
        <v>105</v>
      </c>
      <c r="AV407" s="13" t="s">
        <v>105</v>
      </c>
      <c r="AW407" s="13" t="s">
        <v>30</v>
      </c>
      <c r="AX407" s="13" t="s">
        <v>76</v>
      </c>
      <c r="AY407" s="182" t="s">
        <v>141</v>
      </c>
    </row>
    <row r="408" spans="1:65" s="14" customFormat="1" ht="11.25">
      <c r="B408" s="189"/>
      <c r="D408" s="181" t="s">
        <v>148</v>
      </c>
      <c r="E408" s="190" t="s">
        <v>1</v>
      </c>
      <c r="F408" s="191" t="s">
        <v>174</v>
      </c>
      <c r="H408" s="192">
        <v>36.4</v>
      </c>
      <c r="I408" s="193"/>
      <c r="L408" s="189"/>
      <c r="M408" s="194"/>
      <c r="N408" s="195"/>
      <c r="O408" s="195"/>
      <c r="P408" s="195"/>
      <c r="Q408" s="195"/>
      <c r="R408" s="195"/>
      <c r="S408" s="195"/>
      <c r="T408" s="196"/>
      <c r="AT408" s="190" t="s">
        <v>148</v>
      </c>
      <c r="AU408" s="190" t="s">
        <v>105</v>
      </c>
      <c r="AV408" s="14" t="s">
        <v>146</v>
      </c>
      <c r="AW408" s="14" t="s">
        <v>30</v>
      </c>
      <c r="AX408" s="14" t="s">
        <v>84</v>
      </c>
      <c r="AY408" s="190" t="s">
        <v>141</v>
      </c>
    </row>
    <row r="409" spans="1:65" s="2" customFormat="1" ht="16.5" customHeight="1">
      <c r="A409" s="33"/>
      <c r="B409" s="165"/>
      <c r="C409" s="166" t="s">
        <v>851</v>
      </c>
      <c r="D409" s="166" t="s">
        <v>143</v>
      </c>
      <c r="E409" s="167" t="s">
        <v>852</v>
      </c>
      <c r="F409" s="168" t="s">
        <v>853</v>
      </c>
      <c r="G409" s="169" t="s">
        <v>103</v>
      </c>
      <c r="H409" s="170">
        <v>11.967000000000001</v>
      </c>
      <c r="I409" s="170"/>
      <c r="J409" s="171">
        <f>ROUND(I409*H409,3)</f>
        <v>0</v>
      </c>
      <c r="K409" s="172"/>
      <c r="L409" s="34"/>
      <c r="M409" s="173" t="s">
        <v>1</v>
      </c>
      <c r="N409" s="174" t="s">
        <v>42</v>
      </c>
      <c r="O409" s="59"/>
      <c r="P409" s="175">
        <f>O409*H409</f>
        <v>0</v>
      </c>
      <c r="Q409" s="175">
        <v>4.1700000000000001E-3</v>
      </c>
      <c r="R409" s="175">
        <f>Q409*H409</f>
        <v>4.9902390000000005E-2</v>
      </c>
      <c r="S409" s="175">
        <v>0</v>
      </c>
      <c r="T409" s="176">
        <f>S409*H409</f>
        <v>0</v>
      </c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R409" s="177" t="s">
        <v>146</v>
      </c>
      <c r="AT409" s="177" t="s">
        <v>143</v>
      </c>
      <c r="AU409" s="177" t="s">
        <v>105</v>
      </c>
      <c r="AY409" s="18" t="s">
        <v>141</v>
      </c>
      <c r="BE409" s="178">
        <f>IF(N409="základná",J409,0)</f>
        <v>0</v>
      </c>
      <c r="BF409" s="178">
        <f>IF(N409="znížená",J409,0)</f>
        <v>0</v>
      </c>
      <c r="BG409" s="178">
        <f>IF(N409="zákl. prenesená",J409,0)</f>
        <v>0</v>
      </c>
      <c r="BH409" s="178">
        <f>IF(N409="zníž. prenesená",J409,0)</f>
        <v>0</v>
      </c>
      <c r="BI409" s="178">
        <f>IF(N409="nulová",J409,0)</f>
        <v>0</v>
      </c>
      <c r="BJ409" s="18" t="s">
        <v>105</v>
      </c>
      <c r="BK409" s="179">
        <f>ROUND(I409*H409,3)</f>
        <v>0</v>
      </c>
      <c r="BL409" s="18" t="s">
        <v>146</v>
      </c>
      <c r="BM409" s="177" t="s">
        <v>854</v>
      </c>
    </row>
    <row r="410" spans="1:65" s="13" customFormat="1" ht="11.25">
      <c r="B410" s="180"/>
      <c r="D410" s="181" t="s">
        <v>148</v>
      </c>
      <c r="E410" s="182" t="s">
        <v>1</v>
      </c>
      <c r="F410" s="183" t="s">
        <v>855</v>
      </c>
      <c r="H410" s="184">
        <v>4.3449999999999998</v>
      </c>
      <c r="I410" s="185"/>
      <c r="L410" s="180"/>
      <c r="M410" s="186"/>
      <c r="N410" s="187"/>
      <c r="O410" s="187"/>
      <c r="P410" s="187"/>
      <c r="Q410" s="187"/>
      <c r="R410" s="187"/>
      <c r="S410" s="187"/>
      <c r="T410" s="188"/>
      <c r="AT410" s="182" t="s">
        <v>148</v>
      </c>
      <c r="AU410" s="182" t="s">
        <v>105</v>
      </c>
      <c r="AV410" s="13" t="s">
        <v>105</v>
      </c>
      <c r="AW410" s="13" t="s">
        <v>30</v>
      </c>
      <c r="AX410" s="13" t="s">
        <v>76</v>
      </c>
      <c r="AY410" s="182" t="s">
        <v>141</v>
      </c>
    </row>
    <row r="411" spans="1:65" s="13" customFormat="1" ht="11.25">
      <c r="B411" s="180"/>
      <c r="D411" s="181" t="s">
        <v>148</v>
      </c>
      <c r="E411" s="182" t="s">
        <v>1</v>
      </c>
      <c r="F411" s="183" t="s">
        <v>383</v>
      </c>
      <c r="H411" s="184">
        <v>7.6219999999999999</v>
      </c>
      <c r="I411" s="185"/>
      <c r="L411" s="180"/>
      <c r="M411" s="186"/>
      <c r="N411" s="187"/>
      <c r="O411" s="187"/>
      <c r="P411" s="187"/>
      <c r="Q411" s="187"/>
      <c r="R411" s="187"/>
      <c r="S411" s="187"/>
      <c r="T411" s="188"/>
      <c r="AT411" s="182" t="s">
        <v>148</v>
      </c>
      <c r="AU411" s="182" t="s">
        <v>105</v>
      </c>
      <c r="AV411" s="13" t="s">
        <v>105</v>
      </c>
      <c r="AW411" s="13" t="s">
        <v>30</v>
      </c>
      <c r="AX411" s="13" t="s">
        <v>76</v>
      </c>
      <c r="AY411" s="182" t="s">
        <v>141</v>
      </c>
    </row>
    <row r="412" spans="1:65" s="14" customFormat="1" ht="11.25">
      <c r="B412" s="189"/>
      <c r="D412" s="181" t="s">
        <v>148</v>
      </c>
      <c r="E412" s="190" t="s">
        <v>1</v>
      </c>
      <c r="F412" s="191" t="s">
        <v>174</v>
      </c>
      <c r="H412" s="192">
        <v>11.967000000000001</v>
      </c>
      <c r="I412" s="193"/>
      <c r="L412" s="189"/>
      <c r="M412" s="194"/>
      <c r="N412" s="195"/>
      <c r="O412" s="195"/>
      <c r="P412" s="195"/>
      <c r="Q412" s="195"/>
      <c r="R412" s="195"/>
      <c r="S412" s="195"/>
      <c r="T412" s="196"/>
      <c r="AT412" s="190" t="s">
        <v>148</v>
      </c>
      <c r="AU412" s="190" t="s">
        <v>105</v>
      </c>
      <c r="AV412" s="14" t="s">
        <v>146</v>
      </c>
      <c r="AW412" s="14" t="s">
        <v>30</v>
      </c>
      <c r="AX412" s="14" t="s">
        <v>84</v>
      </c>
      <c r="AY412" s="190" t="s">
        <v>141</v>
      </c>
    </row>
    <row r="413" spans="1:65" s="2" customFormat="1" ht="16.5" customHeight="1">
      <c r="A413" s="33"/>
      <c r="B413" s="165"/>
      <c r="C413" s="166" t="s">
        <v>856</v>
      </c>
      <c r="D413" s="166" t="s">
        <v>143</v>
      </c>
      <c r="E413" s="167" t="s">
        <v>857</v>
      </c>
      <c r="F413" s="168" t="s">
        <v>858</v>
      </c>
      <c r="G413" s="169" t="s">
        <v>220</v>
      </c>
      <c r="H413" s="170">
        <v>33.909999999999997</v>
      </c>
      <c r="I413" s="170"/>
      <c r="J413" s="171">
        <f>ROUND(I413*H413,3)</f>
        <v>0</v>
      </c>
      <c r="K413" s="172"/>
      <c r="L413" s="34"/>
      <c r="M413" s="173" t="s">
        <v>1</v>
      </c>
      <c r="N413" s="174" t="s">
        <v>42</v>
      </c>
      <c r="O413" s="59"/>
      <c r="P413" s="175">
        <f>O413*H413</f>
        <v>0</v>
      </c>
      <c r="Q413" s="175">
        <v>6.9999999999999994E-5</v>
      </c>
      <c r="R413" s="175">
        <f>Q413*H413</f>
        <v>2.3736999999999994E-3</v>
      </c>
      <c r="S413" s="175">
        <v>0</v>
      </c>
      <c r="T413" s="176">
        <f>S413*H413</f>
        <v>0</v>
      </c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R413" s="177" t="s">
        <v>146</v>
      </c>
      <c r="AT413" s="177" t="s">
        <v>143</v>
      </c>
      <c r="AU413" s="177" t="s">
        <v>105</v>
      </c>
      <c r="AY413" s="18" t="s">
        <v>141</v>
      </c>
      <c r="BE413" s="178">
        <f>IF(N413="základná",J413,0)</f>
        <v>0</v>
      </c>
      <c r="BF413" s="178">
        <f>IF(N413="znížená",J413,0)</f>
        <v>0</v>
      </c>
      <c r="BG413" s="178">
        <f>IF(N413="zákl. prenesená",J413,0)</f>
        <v>0</v>
      </c>
      <c r="BH413" s="178">
        <f>IF(N413="zníž. prenesená",J413,0)</f>
        <v>0</v>
      </c>
      <c r="BI413" s="178">
        <f>IF(N413="nulová",J413,0)</f>
        <v>0</v>
      </c>
      <c r="BJ413" s="18" t="s">
        <v>105</v>
      </c>
      <c r="BK413" s="179">
        <f>ROUND(I413*H413,3)</f>
        <v>0</v>
      </c>
      <c r="BL413" s="18" t="s">
        <v>146</v>
      </c>
      <c r="BM413" s="177" t="s">
        <v>859</v>
      </c>
    </row>
    <row r="414" spans="1:65" s="13" customFormat="1" ht="11.25">
      <c r="B414" s="180"/>
      <c r="D414" s="181" t="s">
        <v>148</v>
      </c>
      <c r="E414" s="182" t="s">
        <v>1</v>
      </c>
      <c r="F414" s="183" t="s">
        <v>860</v>
      </c>
      <c r="H414" s="184">
        <v>2.8</v>
      </c>
      <c r="I414" s="185"/>
      <c r="L414" s="180"/>
      <c r="M414" s="186"/>
      <c r="N414" s="187"/>
      <c r="O414" s="187"/>
      <c r="P414" s="187"/>
      <c r="Q414" s="187"/>
      <c r="R414" s="187"/>
      <c r="S414" s="187"/>
      <c r="T414" s="188"/>
      <c r="AT414" s="182" t="s">
        <v>148</v>
      </c>
      <c r="AU414" s="182" t="s">
        <v>105</v>
      </c>
      <c r="AV414" s="13" t="s">
        <v>105</v>
      </c>
      <c r="AW414" s="13" t="s">
        <v>30</v>
      </c>
      <c r="AX414" s="13" t="s">
        <v>76</v>
      </c>
      <c r="AY414" s="182" t="s">
        <v>141</v>
      </c>
    </row>
    <row r="415" spans="1:65" s="13" customFormat="1" ht="11.25">
      <c r="B415" s="180"/>
      <c r="D415" s="181" t="s">
        <v>148</v>
      </c>
      <c r="E415" s="182" t="s">
        <v>1</v>
      </c>
      <c r="F415" s="183" t="s">
        <v>861</v>
      </c>
      <c r="H415" s="184">
        <v>7.11</v>
      </c>
      <c r="I415" s="185"/>
      <c r="L415" s="180"/>
      <c r="M415" s="186"/>
      <c r="N415" s="187"/>
      <c r="O415" s="187"/>
      <c r="P415" s="187"/>
      <c r="Q415" s="187"/>
      <c r="R415" s="187"/>
      <c r="S415" s="187"/>
      <c r="T415" s="188"/>
      <c r="AT415" s="182" t="s">
        <v>148</v>
      </c>
      <c r="AU415" s="182" t="s">
        <v>105</v>
      </c>
      <c r="AV415" s="13" t="s">
        <v>105</v>
      </c>
      <c r="AW415" s="13" t="s">
        <v>30</v>
      </c>
      <c r="AX415" s="13" t="s">
        <v>76</v>
      </c>
      <c r="AY415" s="182" t="s">
        <v>141</v>
      </c>
    </row>
    <row r="416" spans="1:65" s="13" customFormat="1" ht="11.25">
      <c r="B416" s="180"/>
      <c r="D416" s="181" t="s">
        <v>148</v>
      </c>
      <c r="E416" s="182" t="s">
        <v>1</v>
      </c>
      <c r="F416" s="183" t="s">
        <v>850</v>
      </c>
      <c r="H416" s="184">
        <v>24</v>
      </c>
      <c r="I416" s="185"/>
      <c r="L416" s="180"/>
      <c r="M416" s="186"/>
      <c r="N416" s="187"/>
      <c r="O416" s="187"/>
      <c r="P416" s="187"/>
      <c r="Q416" s="187"/>
      <c r="R416" s="187"/>
      <c r="S416" s="187"/>
      <c r="T416" s="188"/>
      <c r="AT416" s="182" t="s">
        <v>148</v>
      </c>
      <c r="AU416" s="182" t="s">
        <v>105</v>
      </c>
      <c r="AV416" s="13" t="s">
        <v>105</v>
      </c>
      <c r="AW416" s="13" t="s">
        <v>30</v>
      </c>
      <c r="AX416" s="13" t="s">
        <v>76</v>
      </c>
      <c r="AY416" s="182" t="s">
        <v>141</v>
      </c>
    </row>
    <row r="417" spans="1:65" s="14" customFormat="1" ht="11.25">
      <c r="B417" s="189"/>
      <c r="D417" s="181" t="s">
        <v>148</v>
      </c>
      <c r="E417" s="190" t="s">
        <v>1</v>
      </c>
      <c r="F417" s="191" t="s">
        <v>174</v>
      </c>
      <c r="H417" s="192">
        <v>33.909999999999997</v>
      </c>
      <c r="I417" s="193"/>
      <c r="L417" s="189"/>
      <c r="M417" s="194"/>
      <c r="N417" s="195"/>
      <c r="O417" s="195"/>
      <c r="P417" s="195"/>
      <c r="Q417" s="195"/>
      <c r="R417" s="195"/>
      <c r="S417" s="195"/>
      <c r="T417" s="196"/>
      <c r="AT417" s="190" t="s">
        <v>148</v>
      </c>
      <c r="AU417" s="190" t="s">
        <v>105</v>
      </c>
      <c r="AV417" s="14" t="s">
        <v>146</v>
      </c>
      <c r="AW417" s="14" t="s">
        <v>30</v>
      </c>
      <c r="AX417" s="14" t="s">
        <v>84</v>
      </c>
      <c r="AY417" s="190" t="s">
        <v>141</v>
      </c>
    </row>
    <row r="418" spans="1:65" s="12" customFormat="1" ht="22.9" customHeight="1">
      <c r="B418" s="153"/>
      <c r="D418" s="154" t="s">
        <v>75</v>
      </c>
      <c r="E418" s="163" t="s">
        <v>862</v>
      </c>
      <c r="F418" s="163" t="s">
        <v>863</v>
      </c>
      <c r="I418" s="156"/>
      <c r="J418" s="164">
        <f>BK418</f>
        <v>0</v>
      </c>
      <c r="L418" s="153"/>
      <c r="M418" s="157"/>
      <c r="N418" s="158"/>
      <c r="O418" s="158"/>
      <c r="P418" s="159">
        <f>P419</f>
        <v>0</v>
      </c>
      <c r="Q418" s="158"/>
      <c r="R418" s="159">
        <f>R419</f>
        <v>0</v>
      </c>
      <c r="S418" s="158"/>
      <c r="T418" s="160">
        <f>T419</f>
        <v>0</v>
      </c>
      <c r="AR418" s="154" t="s">
        <v>84</v>
      </c>
      <c r="AT418" s="161" t="s">
        <v>75</v>
      </c>
      <c r="AU418" s="161" t="s">
        <v>84</v>
      </c>
      <c r="AY418" s="154" t="s">
        <v>141</v>
      </c>
      <c r="BK418" s="162">
        <f>BK419</f>
        <v>0</v>
      </c>
    </row>
    <row r="419" spans="1:65" s="2" customFormat="1" ht="21.75" customHeight="1">
      <c r="A419" s="33"/>
      <c r="B419" s="165"/>
      <c r="C419" s="166" t="s">
        <v>864</v>
      </c>
      <c r="D419" s="166" t="s">
        <v>143</v>
      </c>
      <c r="E419" s="167" t="s">
        <v>865</v>
      </c>
      <c r="F419" s="168" t="s">
        <v>866</v>
      </c>
      <c r="G419" s="169" t="s">
        <v>231</v>
      </c>
      <c r="H419" s="170">
        <v>254.03899999999999</v>
      </c>
      <c r="I419" s="170"/>
      <c r="J419" s="171">
        <f>ROUND(I419*H419,3)</f>
        <v>0</v>
      </c>
      <c r="K419" s="172"/>
      <c r="L419" s="34"/>
      <c r="M419" s="173" t="s">
        <v>1</v>
      </c>
      <c r="N419" s="174" t="s">
        <v>42</v>
      </c>
      <c r="O419" s="59"/>
      <c r="P419" s="175">
        <f>O419*H419</f>
        <v>0</v>
      </c>
      <c r="Q419" s="175">
        <v>0</v>
      </c>
      <c r="R419" s="175">
        <f>Q419*H419</f>
        <v>0</v>
      </c>
      <c r="S419" s="175">
        <v>0</v>
      </c>
      <c r="T419" s="176">
        <f>S419*H419</f>
        <v>0</v>
      </c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R419" s="177" t="s">
        <v>146</v>
      </c>
      <c r="AT419" s="177" t="s">
        <v>143</v>
      </c>
      <c r="AU419" s="177" t="s">
        <v>105</v>
      </c>
      <c r="AY419" s="18" t="s">
        <v>141</v>
      </c>
      <c r="BE419" s="178">
        <f>IF(N419="základná",J419,0)</f>
        <v>0</v>
      </c>
      <c r="BF419" s="178">
        <f>IF(N419="znížená",J419,0)</f>
        <v>0</v>
      </c>
      <c r="BG419" s="178">
        <f>IF(N419="zákl. prenesená",J419,0)</f>
        <v>0</v>
      </c>
      <c r="BH419" s="178">
        <f>IF(N419="zníž. prenesená",J419,0)</f>
        <v>0</v>
      </c>
      <c r="BI419" s="178">
        <f>IF(N419="nulová",J419,0)</f>
        <v>0</v>
      </c>
      <c r="BJ419" s="18" t="s">
        <v>105</v>
      </c>
      <c r="BK419" s="179">
        <f>ROUND(I419*H419,3)</f>
        <v>0</v>
      </c>
      <c r="BL419" s="18" t="s">
        <v>146</v>
      </c>
      <c r="BM419" s="177" t="s">
        <v>867</v>
      </c>
    </row>
    <row r="420" spans="1:65" s="12" customFormat="1" ht="25.9" customHeight="1">
      <c r="B420" s="153"/>
      <c r="D420" s="154" t="s">
        <v>75</v>
      </c>
      <c r="E420" s="155" t="s">
        <v>266</v>
      </c>
      <c r="F420" s="155" t="s">
        <v>267</v>
      </c>
      <c r="I420" s="156"/>
      <c r="J420" s="140">
        <f>BK420</f>
        <v>0</v>
      </c>
      <c r="L420" s="153"/>
      <c r="M420" s="157"/>
      <c r="N420" s="158"/>
      <c r="O420" s="158"/>
      <c r="P420" s="159">
        <f>P421+P443+P474+P502+P506+P529+P533+P541+P570+P578+P594</f>
        <v>0</v>
      </c>
      <c r="Q420" s="158"/>
      <c r="R420" s="159">
        <f>R421+R443+R474+R502+R506+R529+R533+R541+R570+R578+R594</f>
        <v>3.2946390600000002</v>
      </c>
      <c r="S420" s="158"/>
      <c r="T420" s="160">
        <f>T421+T443+T474+T502+T506+T529+T533+T541+T570+T578+T594</f>
        <v>0</v>
      </c>
      <c r="AR420" s="154" t="s">
        <v>105</v>
      </c>
      <c r="AT420" s="161" t="s">
        <v>75</v>
      </c>
      <c r="AU420" s="161" t="s">
        <v>76</v>
      </c>
      <c r="AY420" s="154" t="s">
        <v>141</v>
      </c>
      <c r="BK420" s="162">
        <f>BK421+BK443+BK474+BK502+BK506+BK529+BK533+BK541+BK570+BK578+BK594</f>
        <v>0</v>
      </c>
    </row>
    <row r="421" spans="1:65" s="12" customFormat="1" ht="22.9" customHeight="1">
      <c r="B421" s="153"/>
      <c r="D421" s="154" t="s">
        <v>75</v>
      </c>
      <c r="E421" s="163" t="s">
        <v>868</v>
      </c>
      <c r="F421" s="163" t="s">
        <v>869</v>
      </c>
      <c r="I421" s="156"/>
      <c r="J421" s="164">
        <f>BK421</f>
        <v>0</v>
      </c>
      <c r="L421" s="153"/>
      <c r="M421" s="157"/>
      <c r="N421" s="158"/>
      <c r="O421" s="158"/>
      <c r="P421" s="159">
        <f>SUM(P422:P442)</f>
        <v>0</v>
      </c>
      <c r="Q421" s="158"/>
      <c r="R421" s="159">
        <f>SUM(R422:R442)</f>
        <v>0.71856919999999991</v>
      </c>
      <c r="S421" s="158"/>
      <c r="T421" s="160">
        <f>SUM(T422:T442)</f>
        <v>0</v>
      </c>
      <c r="AR421" s="154" t="s">
        <v>105</v>
      </c>
      <c r="AT421" s="161" t="s">
        <v>75</v>
      </c>
      <c r="AU421" s="161" t="s">
        <v>84</v>
      </c>
      <c r="AY421" s="154" t="s">
        <v>141</v>
      </c>
      <c r="BK421" s="162">
        <f>SUM(BK422:BK442)</f>
        <v>0</v>
      </c>
    </row>
    <row r="422" spans="1:65" s="2" customFormat="1" ht="21.75" customHeight="1">
      <c r="A422" s="33"/>
      <c r="B422" s="165"/>
      <c r="C422" s="166" t="s">
        <v>870</v>
      </c>
      <c r="D422" s="166" t="s">
        <v>143</v>
      </c>
      <c r="E422" s="167" t="s">
        <v>871</v>
      </c>
      <c r="F422" s="168" t="s">
        <v>872</v>
      </c>
      <c r="G422" s="169" t="s">
        <v>103</v>
      </c>
      <c r="H422" s="170">
        <v>14.4</v>
      </c>
      <c r="I422" s="170"/>
      <c r="J422" s="171">
        <f>ROUND(I422*H422,3)</f>
        <v>0</v>
      </c>
      <c r="K422" s="172"/>
      <c r="L422" s="34"/>
      <c r="M422" s="173" t="s">
        <v>1</v>
      </c>
      <c r="N422" s="174" t="s">
        <v>42</v>
      </c>
      <c r="O422" s="59"/>
      <c r="P422" s="175">
        <f>O422*H422</f>
        <v>0</v>
      </c>
      <c r="Q422" s="175">
        <v>0</v>
      </c>
      <c r="R422" s="175">
        <f>Q422*H422</f>
        <v>0</v>
      </c>
      <c r="S422" s="175">
        <v>0</v>
      </c>
      <c r="T422" s="176">
        <f>S422*H422</f>
        <v>0</v>
      </c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R422" s="177" t="s">
        <v>239</v>
      </c>
      <c r="AT422" s="177" t="s">
        <v>143</v>
      </c>
      <c r="AU422" s="177" t="s">
        <v>105</v>
      </c>
      <c r="AY422" s="18" t="s">
        <v>141</v>
      </c>
      <c r="BE422" s="178">
        <f>IF(N422="základná",J422,0)</f>
        <v>0</v>
      </c>
      <c r="BF422" s="178">
        <f>IF(N422="znížená",J422,0)</f>
        <v>0</v>
      </c>
      <c r="BG422" s="178">
        <f>IF(N422="zákl. prenesená",J422,0)</f>
        <v>0</v>
      </c>
      <c r="BH422" s="178">
        <f>IF(N422="zníž. prenesená",J422,0)</f>
        <v>0</v>
      </c>
      <c r="BI422" s="178">
        <f>IF(N422="nulová",J422,0)</f>
        <v>0</v>
      </c>
      <c r="BJ422" s="18" t="s">
        <v>105</v>
      </c>
      <c r="BK422" s="179">
        <f>ROUND(I422*H422,3)</f>
        <v>0</v>
      </c>
      <c r="BL422" s="18" t="s">
        <v>239</v>
      </c>
      <c r="BM422" s="177" t="s">
        <v>873</v>
      </c>
    </row>
    <row r="423" spans="1:65" s="13" customFormat="1" ht="11.25">
      <c r="B423" s="180"/>
      <c r="D423" s="181" t="s">
        <v>148</v>
      </c>
      <c r="E423" s="182" t="s">
        <v>1</v>
      </c>
      <c r="F423" s="183" t="s">
        <v>874</v>
      </c>
      <c r="H423" s="184">
        <v>14.4</v>
      </c>
      <c r="I423" s="185"/>
      <c r="L423" s="180"/>
      <c r="M423" s="186"/>
      <c r="N423" s="187"/>
      <c r="O423" s="187"/>
      <c r="P423" s="187"/>
      <c r="Q423" s="187"/>
      <c r="R423" s="187"/>
      <c r="S423" s="187"/>
      <c r="T423" s="188"/>
      <c r="AT423" s="182" t="s">
        <v>148</v>
      </c>
      <c r="AU423" s="182" t="s">
        <v>105</v>
      </c>
      <c r="AV423" s="13" t="s">
        <v>105</v>
      </c>
      <c r="AW423" s="13" t="s">
        <v>30</v>
      </c>
      <c r="AX423" s="13" t="s">
        <v>84</v>
      </c>
      <c r="AY423" s="182" t="s">
        <v>141</v>
      </c>
    </row>
    <row r="424" spans="1:65" s="2" customFormat="1" ht="16.5" customHeight="1">
      <c r="A424" s="33"/>
      <c r="B424" s="165"/>
      <c r="C424" s="207" t="s">
        <v>875</v>
      </c>
      <c r="D424" s="207" t="s">
        <v>297</v>
      </c>
      <c r="E424" s="208" t="s">
        <v>876</v>
      </c>
      <c r="F424" s="209" t="s">
        <v>877</v>
      </c>
      <c r="G424" s="210" t="s">
        <v>231</v>
      </c>
      <c r="H424" s="211">
        <v>4.0000000000000001E-3</v>
      </c>
      <c r="I424" s="211"/>
      <c r="J424" s="212">
        <f>ROUND(I424*H424,3)</f>
        <v>0</v>
      </c>
      <c r="K424" s="213"/>
      <c r="L424" s="214"/>
      <c r="M424" s="215" t="s">
        <v>1</v>
      </c>
      <c r="N424" s="216" t="s">
        <v>42</v>
      </c>
      <c r="O424" s="59"/>
      <c r="P424" s="175">
        <f>O424*H424</f>
        <v>0</v>
      </c>
      <c r="Q424" s="175">
        <v>1</v>
      </c>
      <c r="R424" s="175">
        <f>Q424*H424</f>
        <v>4.0000000000000001E-3</v>
      </c>
      <c r="S424" s="175">
        <v>0</v>
      </c>
      <c r="T424" s="176">
        <f>S424*H424</f>
        <v>0</v>
      </c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R424" s="177" t="s">
        <v>300</v>
      </c>
      <c r="AT424" s="177" t="s">
        <v>297</v>
      </c>
      <c r="AU424" s="177" t="s">
        <v>105</v>
      </c>
      <c r="AY424" s="18" t="s">
        <v>141</v>
      </c>
      <c r="BE424" s="178">
        <f>IF(N424="základná",J424,0)</f>
        <v>0</v>
      </c>
      <c r="BF424" s="178">
        <f>IF(N424="znížená",J424,0)</f>
        <v>0</v>
      </c>
      <c r="BG424" s="178">
        <f>IF(N424="zákl. prenesená",J424,0)</f>
        <v>0</v>
      </c>
      <c r="BH424" s="178">
        <f>IF(N424="zníž. prenesená",J424,0)</f>
        <v>0</v>
      </c>
      <c r="BI424" s="178">
        <f>IF(N424="nulová",J424,0)</f>
        <v>0</v>
      </c>
      <c r="BJ424" s="18" t="s">
        <v>105</v>
      </c>
      <c r="BK424" s="179">
        <f>ROUND(I424*H424,3)</f>
        <v>0</v>
      </c>
      <c r="BL424" s="18" t="s">
        <v>239</v>
      </c>
      <c r="BM424" s="177" t="s">
        <v>878</v>
      </c>
    </row>
    <row r="425" spans="1:65" s="13" customFormat="1" ht="11.25">
      <c r="B425" s="180"/>
      <c r="D425" s="181" t="s">
        <v>148</v>
      </c>
      <c r="F425" s="183" t="s">
        <v>879</v>
      </c>
      <c r="H425" s="184">
        <v>4.0000000000000001E-3</v>
      </c>
      <c r="I425" s="185"/>
      <c r="L425" s="180"/>
      <c r="M425" s="186"/>
      <c r="N425" s="187"/>
      <c r="O425" s="187"/>
      <c r="P425" s="187"/>
      <c r="Q425" s="187"/>
      <c r="R425" s="187"/>
      <c r="S425" s="187"/>
      <c r="T425" s="188"/>
      <c r="AT425" s="182" t="s">
        <v>148</v>
      </c>
      <c r="AU425" s="182" t="s">
        <v>105</v>
      </c>
      <c r="AV425" s="13" t="s">
        <v>105</v>
      </c>
      <c r="AW425" s="13" t="s">
        <v>3</v>
      </c>
      <c r="AX425" s="13" t="s">
        <v>84</v>
      </c>
      <c r="AY425" s="182" t="s">
        <v>141</v>
      </c>
    </row>
    <row r="426" spans="1:65" s="2" customFormat="1" ht="21.75" customHeight="1">
      <c r="A426" s="33"/>
      <c r="B426" s="165"/>
      <c r="C426" s="166" t="s">
        <v>880</v>
      </c>
      <c r="D426" s="166" t="s">
        <v>143</v>
      </c>
      <c r="E426" s="167" t="s">
        <v>881</v>
      </c>
      <c r="F426" s="168" t="s">
        <v>882</v>
      </c>
      <c r="G426" s="169" t="s">
        <v>103</v>
      </c>
      <c r="H426" s="170">
        <v>44.39</v>
      </c>
      <c r="I426" s="170"/>
      <c r="J426" s="171">
        <f>ROUND(I426*H426,3)</f>
        <v>0</v>
      </c>
      <c r="K426" s="172"/>
      <c r="L426" s="34"/>
      <c r="M426" s="173" t="s">
        <v>1</v>
      </c>
      <c r="N426" s="174" t="s">
        <v>42</v>
      </c>
      <c r="O426" s="59"/>
      <c r="P426" s="175">
        <f>O426*H426</f>
        <v>0</v>
      </c>
      <c r="Q426" s="175">
        <v>0</v>
      </c>
      <c r="R426" s="175">
        <f>Q426*H426</f>
        <v>0</v>
      </c>
      <c r="S426" s="175">
        <v>0</v>
      </c>
      <c r="T426" s="176">
        <f>S426*H426</f>
        <v>0</v>
      </c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R426" s="177" t="s">
        <v>239</v>
      </c>
      <c r="AT426" s="177" t="s">
        <v>143</v>
      </c>
      <c r="AU426" s="177" t="s">
        <v>105</v>
      </c>
      <c r="AY426" s="18" t="s">
        <v>141</v>
      </c>
      <c r="BE426" s="178">
        <f>IF(N426="základná",J426,0)</f>
        <v>0</v>
      </c>
      <c r="BF426" s="178">
        <f>IF(N426="znížená",J426,0)</f>
        <v>0</v>
      </c>
      <c r="BG426" s="178">
        <f>IF(N426="zákl. prenesená",J426,0)</f>
        <v>0</v>
      </c>
      <c r="BH426" s="178">
        <f>IF(N426="zníž. prenesená",J426,0)</f>
        <v>0</v>
      </c>
      <c r="BI426" s="178">
        <f>IF(N426="nulová",J426,0)</f>
        <v>0</v>
      </c>
      <c r="BJ426" s="18" t="s">
        <v>105</v>
      </c>
      <c r="BK426" s="179">
        <f>ROUND(I426*H426,3)</f>
        <v>0</v>
      </c>
      <c r="BL426" s="18" t="s">
        <v>239</v>
      </c>
      <c r="BM426" s="177" t="s">
        <v>883</v>
      </c>
    </row>
    <row r="427" spans="1:65" s="13" customFormat="1" ht="11.25">
      <c r="B427" s="180"/>
      <c r="D427" s="181" t="s">
        <v>148</v>
      </c>
      <c r="E427" s="182" t="s">
        <v>1</v>
      </c>
      <c r="F427" s="183" t="s">
        <v>884</v>
      </c>
      <c r="H427" s="184">
        <v>44.39</v>
      </c>
      <c r="I427" s="185"/>
      <c r="L427" s="180"/>
      <c r="M427" s="186"/>
      <c r="N427" s="187"/>
      <c r="O427" s="187"/>
      <c r="P427" s="187"/>
      <c r="Q427" s="187"/>
      <c r="R427" s="187"/>
      <c r="S427" s="187"/>
      <c r="T427" s="188"/>
      <c r="AT427" s="182" t="s">
        <v>148</v>
      </c>
      <c r="AU427" s="182" t="s">
        <v>105</v>
      </c>
      <c r="AV427" s="13" t="s">
        <v>105</v>
      </c>
      <c r="AW427" s="13" t="s">
        <v>30</v>
      </c>
      <c r="AX427" s="13" t="s">
        <v>84</v>
      </c>
      <c r="AY427" s="182" t="s">
        <v>141</v>
      </c>
    </row>
    <row r="428" spans="1:65" s="2" customFormat="1" ht="16.5" customHeight="1">
      <c r="A428" s="33"/>
      <c r="B428" s="165"/>
      <c r="C428" s="207" t="s">
        <v>885</v>
      </c>
      <c r="D428" s="207" t="s">
        <v>297</v>
      </c>
      <c r="E428" s="208" t="s">
        <v>876</v>
      </c>
      <c r="F428" s="209" t="s">
        <v>877</v>
      </c>
      <c r="G428" s="210" t="s">
        <v>231</v>
      </c>
      <c r="H428" s="211">
        <v>1.6E-2</v>
      </c>
      <c r="I428" s="211"/>
      <c r="J428" s="212">
        <f>ROUND(I428*H428,3)</f>
        <v>0</v>
      </c>
      <c r="K428" s="213"/>
      <c r="L428" s="214"/>
      <c r="M428" s="215" t="s">
        <v>1</v>
      </c>
      <c r="N428" s="216" t="s">
        <v>42</v>
      </c>
      <c r="O428" s="59"/>
      <c r="P428" s="175">
        <f>O428*H428</f>
        <v>0</v>
      </c>
      <c r="Q428" s="175">
        <v>1</v>
      </c>
      <c r="R428" s="175">
        <f>Q428*H428</f>
        <v>1.6E-2</v>
      </c>
      <c r="S428" s="175">
        <v>0</v>
      </c>
      <c r="T428" s="176">
        <f>S428*H428</f>
        <v>0</v>
      </c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R428" s="177" t="s">
        <v>300</v>
      </c>
      <c r="AT428" s="177" t="s">
        <v>297</v>
      </c>
      <c r="AU428" s="177" t="s">
        <v>105</v>
      </c>
      <c r="AY428" s="18" t="s">
        <v>141</v>
      </c>
      <c r="BE428" s="178">
        <f>IF(N428="základná",J428,0)</f>
        <v>0</v>
      </c>
      <c r="BF428" s="178">
        <f>IF(N428="znížená",J428,0)</f>
        <v>0</v>
      </c>
      <c r="BG428" s="178">
        <f>IF(N428="zákl. prenesená",J428,0)</f>
        <v>0</v>
      </c>
      <c r="BH428" s="178">
        <f>IF(N428="zníž. prenesená",J428,0)</f>
        <v>0</v>
      </c>
      <c r="BI428" s="178">
        <f>IF(N428="nulová",J428,0)</f>
        <v>0</v>
      </c>
      <c r="BJ428" s="18" t="s">
        <v>105</v>
      </c>
      <c r="BK428" s="179">
        <f>ROUND(I428*H428,3)</f>
        <v>0</v>
      </c>
      <c r="BL428" s="18" t="s">
        <v>239</v>
      </c>
      <c r="BM428" s="177" t="s">
        <v>886</v>
      </c>
    </row>
    <row r="429" spans="1:65" s="13" customFormat="1" ht="11.25">
      <c r="B429" s="180"/>
      <c r="D429" s="181" t="s">
        <v>148</v>
      </c>
      <c r="F429" s="183" t="s">
        <v>887</v>
      </c>
      <c r="H429" s="184">
        <v>1.6E-2</v>
      </c>
      <c r="I429" s="185"/>
      <c r="L429" s="180"/>
      <c r="M429" s="186"/>
      <c r="N429" s="187"/>
      <c r="O429" s="187"/>
      <c r="P429" s="187"/>
      <c r="Q429" s="187"/>
      <c r="R429" s="187"/>
      <c r="S429" s="187"/>
      <c r="T429" s="188"/>
      <c r="AT429" s="182" t="s">
        <v>148</v>
      </c>
      <c r="AU429" s="182" t="s">
        <v>105</v>
      </c>
      <c r="AV429" s="13" t="s">
        <v>105</v>
      </c>
      <c r="AW429" s="13" t="s">
        <v>3</v>
      </c>
      <c r="AX429" s="13" t="s">
        <v>84</v>
      </c>
      <c r="AY429" s="182" t="s">
        <v>141</v>
      </c>
    </row>
    <row r="430" spans="1:65" s="2" customFormat="1" ht="21.75" customHeight="1">
      <c r="A430" s="33"/>
      <c r="B430" s="165"/>
      <c r="C430" s="166" t="s">
        <v>862</v>
      </c>
      <c r="D430" s="166" t="s">
        <v>143</v>
      </c>
      <c r="E430" s="167" t="s">
        <v>888</v>
      </c>
      <c r="F430" s="168" t="s">
        <v>889</v>
      </c>
      <c r="G430" s="169" t="s">
        <v>103</v>
      </c>
      <c r="H430" s="170">
        <v>14.4</v>
      </c>
      <c r="I430" s="170"/>
      <c r="J430" s="171">
        <f>ROUND(I430*H430,3)</f>
        <v>0</v>
      </c>
      <c r="K430" s="172"/>
      <c r="L430" s="34"/>
      <c r="M430" s="173" t="s">
        <v>1</v>
      </c>
      <c r="N430" s="174" t="s">
        <v>42</v>
      </c>
      <c r="O430" s="59"/>
      <c r="P430" s="175">
        <f>O430*H430</f>
        <v>0</v>
      </c>
      <c r="Q430" s="175">
        <v>0</v>
      </c>
      <c r="R430" s="175">
        <f>Q430*H430</f>
        <v>0</v>
      </c>
      <c r="S430" s="175">
        <v>0</v>
      </c>
      <c r="T430" s="176">
        <f>S430*H430</f>
        <v>0</v>
      </c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R430" s="177" t="s">
        <v>239</v>
      </c>
      <c r="AT430" s="177" t="s">
        <v>143</v>
      </c>
      <c r="AU430" s="177" t="s">
        <v>105</v>
      </c>
      <c r="AY430" s="18" t="s">
        <v>141</v>
      </c>
      <c r="BE430" s="178">
        <f>IF(N430="základná",J430,0)</f>
        <v>0</v>
      </c>
      <c r="BF430" s="178">
        <f>IF(N430="znížená",J430,0)</f>
        <v>0</v>
      </c>
      <c r="BG430" s="178">
        <f>IF(N430="zákl. prenesená",J430,0)</f>
        <v>0</v>
      </c>
      <c r="BH430" s="178">
        <f>IF(N430="zníž. prenesená",J430,0)</f>
        <v>0</v>
      </c>
      <c r="BI430" s="178">
        <f>IF(N430="nulová",J430,0)</f>
        <v>0</v>
      </c>
      <c r="BJ430" s="18" t="s">
        <v>105</v>
      </c>
      <c r="BK430" s="179">
        <f>ROUND(I430*H430,3)</f>
        <v>0</v>
      </c>
      <c r="BL430" s="18" t="s">
        <v>239</v>
      </c>
      <c r="BM430" s="177" t="s">
        <v>890</v>
      </c>
    </row>
    <row r="431" spans="1:65" s="13" customFormat="1" ht="11.25">
      <c r="B431" s="180"/>
      <c r="D431" s="181" t="s">
        <v>148</v>
      </c>
      <c r="E431" s="182" t="s">
        <v>1</v>
      </c>
      <c r="F431" s="183" t="s">
        <v>874</v>
      </c>
      <c r="H431" s="184">
        <v>14.4</v>
      </c>
      <c r="I431" s="185"/>
      <c r="L431" s="180"/>
      <c r="M431" s="186"/>
      <c r="N431" s="187"/>
      <c r="O431" s="187"/>
      <c r="P431" s="187"/>
      <c r="Q431" s="187"/>
      <c r="R431" s="187"/>
      <c r="S431" s="187"/>
      <c r="T431" s="188"/>
      <c r="AT431" s="182" t="s">
        <v>148</v>
      </c>
      <c r="AU431" s="182" t="s">
        <v>105</v>
      </c>
      <c r="AV431" s="13" t="s">
        <v>105</v>
      </c>
      <c r="AW431" s="13" t="s">
        <v>30</v>
      </c>
      <c r="AX431" s="13" t="s">
        <v>84</v>
      </c>
      <c r="AY431" s="182" t="s">
        <v>141</v>
      </c>
    </row>
    <row r="432" spans="1:65" s="2" customFormat="1" ht="16.5" customHeight="1">
      <c r="A432" s="33"/>
      <c r="B432" s="165"/>
      <c r="C432" s="207" t="s">
        <v>891</v>
      </c>
      <c r="D432" s="207" t="s">
        <v>297</v>
      </c>
      <c r="E432" s="208" t="s">
        <v>892</v>
      </c>
      <c r="F432" s="209" t="s">
        <v>893</v>
      </c>
      <c r="G432" s="210" t="s">
        <v>103</v>
      </c>
      <c r="H432" s="211">
        <v>16.559999999999999</v>
      </c>
      <c r="I432" s="211"/>
      <c r="J432" s="212">
        <f>ROUND(I432*H432,3)</f>
        <v>0</v>
      </c>
      <c r="K432" s="213"/>
      <c r="L432" s="214"/>
      <c r="M432" s="215" t="s">
        <v>1</v>
      </c>
      <c r="N432" s="216" t="s">
        <v>42</v>
      </c>
      <c r="O432" s="59"/>
      <c r="P432" s="175">
        <f>O432*H432</f>
        <v>0</v>
      </c>
      <c r="Q432" s="175">
        <v>4.0000000000000002E-4</v>
      </c>
      <c r="R432" s="175">
        <f>Q432*H432</f>
        <v>6.6239999999999997E-3</v>
      </c>
      <c r="S432" s="175">
        <v>0</v>
      </c>
      <c r="T432" s="176">
        <f>S432*H432</f>
        <v>0</v>
      </c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R432" s="177" t="s">
        <v>300</v>
      </c>
      <c r="AT432" s="177" t="s">
        <v>297</v>
      </c>
      <c r="AU432" s="177" t="s">
        <v>105</v>
      </c>
      <c r="AY432" s="18" t="s">
        <v>141</v>
      </c>
      <c r="BE432" s="178">
        <f>IF(N432="základná",J432,0)</f>
        <v>0</v>
      </c>
      <c r="BF432" s="178">
        <f>IF(N432="znížená",J432,0)</f>
        <v>0</v>
      </c>
      <c r="BG432" s="178">
        <f>IF(N432="zákl. prenesená",J432,0)</f>
        <v>0</v>
      </c>
      <c r="BH432" s="178">
        <f>IF(N432="zníž. prenesená",J432,0)</f>
        <v>0</v>
      </c>
      <c r="BI432" s="178">
        <f>IF(N432="nulová",J432,0)</f>
        <v>0</v>
      </c>
      <c r="BJ432" s="18" t="s">
        <v>105</v>
      </c>
      <c r="BK432" s="179">
        <f>ROUND(I432*H432,3)</f>
        <v>0</v>
      </c>
      <c r="BL432" s="18" t="s">
        <v>239</v>
      </c>
      <c r="BM432" s="177" t="s">
        <v>894</v>
      </c>
    </row>
    <row r="433" spans="1:65" s="13" customFormat="1" ht="11.25">
      <c r="B433" s="180"/>
      <c r="D433" s="181" t="s">
        <v>148</v>
      </c>
      <c r="F433" s="183" t="s">
        <v>895</v>
      </c>
      <c r="H433" s="184">
        <v>16.559999999999999</v>
      </c>
      <c r="I433" s="185"/>
      <c r="L433" s="180"/>
      <c r="M433" s="186"/>
      <c r="N433" s="187"/>
      <c r="O433" s="187"/>
      <c r="P433" s="187"/>
      <c r="Q433" s="187"/>
      <c r="R433" s="187"/>
      <c r="S433" s="187"/>
      <c r="T433" s="188"/>
      <c r="AT433" s="182" t="s">
        <v>148</v>
      </c>
      <c r="AU433" s="182" t="s">
        <v>105</v>
      </c>
      <c r="AV433" s="13" t="s">
        <v>105</v>
      </c>
      <c r="AW433" s="13" t="s">
        <v>3</v>
      </c>
      <c r="AX433" s="13" t="s">
        <v>84</v>
      </c>
      <c r="AY433" s="182" t="s">
        <v>141</v>
      </c>
    </row>
    <row r="434" spans="1:65" s="2" customFormat="1" ht="21.75" customHeight="1">
      <c r="A434" s="33"/>
      <c r="B434" s="165"/>
      <c r="C434" s="166" t="s">
        <v>896</v>
      </c>
      <c r="D434" s="166" t="s">
        <v>143</v>
      </c>
      <c r="E434" s="167" t="s">
        <v>897</v>
      </c>
      <c r="F434" s="168" t="s">
        <v>898</v>
      </c>
      <c r="G434" s="169" t="s">
        <v>103</v>
      </c>
      <c r="H434" s="170">
        <v>28.8</v>
      </c>
      <c r="I434" s="170"/>
      <c r="J434" s="171">
        <f>ROUND(I434*H434,3)</f>
        <v>0</v>
      </c>
      <c r="K434" s="172"/>
      <c r="L434" s="34"/>
      <c r="M434" s="173" t="s">
        <v>1</v>
      </c>
      <c r="N434" s="174" t="s">
        <v>42</v>
      </c>
      <c r="O434" s="59"/>
      <c r="P434" s="175">
        <f>O434*H434</f>
        <v>0</v>
      </c>
      <c r="Q434" s="175">
        <v>5.4000000000000001E-4</v>
      </c>
      <c r="R434" s="175">
        <f>Q434*H434</f>
        <v>1.5552E-2</v>
      </c>
      <c r="S434" s="175">
        <v>0</v>
      </c>
      <c r="T434" s="176">
        <f>S434*H434</f>
        <v>0</v>
      </c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R434" s="177" t="s">
        <v>239</v>
      </c>
      <c r="AT434" s="177" t="s">
        <v>143</v>
      </c>
      <c r="AU434" s="177" t="s">
        <v>105</v>
      </c>
      <c r="AY434" s="18" t="s">
        <v>141</v>
      </c>
      <c r="BE434" s="178">
        <f>IF(N434="základná",J434,0)</f>
        <v>0</v>
      </c>
      <c r="BF434" s="178">
        <f>IF(N434="znížená",J434,0)</f>
        <v>0</v>
      </c>
      <c r="BG434" s="178">
        <f>IF(N434="zákl. prenesená",J434,0)</f>
        <v>0</v>
      </c>
      <c r="BH434" s="178">
        <f>IF(N434="zníž. prenesená",J434,0)</f>
        <v>0</v>
      </c>
      <c r="BI434" s="178">
        <f>IF(N434="nulová",J434,0)</f>
        <v>0</v>
      </c>
      <c r="BJ434" s="18" t="s">
        <v>105</v>
      </c>
      <c r="BK434" s="179">
        <f>ROUND(I434*H434,3)</f>
        <v>0</v>
      </c>
      <c r="BL434" s="18" t="s">
        <v>239</v>
      </c>
      <c r="BM434" s="177" t="s">
        <v>899</v>
      </c>
    </row>
    <row r="435" spans="1:65" s="13" customFormat="1" ht="11.25">
      <c r="B435" s="180"/>
      <c r="D435" s="181" t="s">
        <v>148</v>
      </c>
      <c r="E435" s="182" t="s">
        <v>1</v>
      </c>
      <c r="F435" s="183" t="s">
        <v>900</v>
      </c>
      <c r="H435" s="184">
        <v>28.8</v>
      </c>
      <c r="I435" s="185"/>
      <c r="L435" s="180"/>
      <c r="M435" s="186"/>
      <c r="N435" s="187"/>
      <c r="O435" s="187"/>
      <c r="P435" s="187"/>
      <c r="Q435" s="187"/>
      <c r="R435" s="187"/>
      <c r="S435" s="187"/>
      <c r="T435" s="188"/>
      <c r="AT435" s="182" t="s">
        <v>148</v>
      </c>
      <c r="AU435" s="182" t="s">
        <v>105</v>
      </c>
      <c r="AV435" s="13" t="s">
        <v>105</v>
      </c>
      <c r="AW435" s="13" t="s">
        <v>30</v>
      </c>
      <c r="AX435" s="13" t="s">
        <v>84</v>
      </c>
      <c r="AY435" s="182" t="s">
        <v>141</v>
      </c>
    </row>
    <row r="436" spans="1:65" s="2" customFormat="1" ht="21.75" customHeight="1">
      <c r="A436" s="33"/>
      <c r="B436" s="165"/>
      <c r="C436" s="207" t="s">
        <v>901</v>
      </c>
      <c r="D436" s="207" t="s">
        <v>297</v>
      </c>
      <c r="E436" s="208" t="s">
        <v>902</v>
      </c>
      <c r="F436" s="209" t="s">
        <v>903</v>
      </c>
      <c r="G436" s="210" t="s">
        <v>103</v>
      </c>
      <c r="H436" s="211">
        <v>33.119999999999997</v>
      </c>
      <c r="I436" s="211"/>
      <c r="J436" s="212">
        <f>ROUND(I436*H436,3)</f>
        <v>0</v>
      </c>
      <c r="K436" s="213"/>
      <c r="L436" s="214"/>
      <c r="M436" s="215" t="s">
        <v>1</v>
      </c>
      <c r="N436" s="216" t="s">
        <v>42</v>
      </c>
      <c r="O436" s="59"/>
      <c r="P436" s="175">
        <f>O436*H436</f>
        <v>0</v>
      </c>
      <c r="Q436" s="175">
        <v>4.4999999999999997E-3</v>
      </c>
      <c r="R436" s="175">
        <f>Q436*H436</f>
        <v>0.14903999999999998</v>
      </c>
      <c r="S436" s="175">
        <v>0</v>
      </c>
      <c r="T436" s="176">
        <f>S436*H436</f>
        <v>0</v>
      </c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R436" s="177" t="s">
        <v>300</v>
      </c>
      <c r="AT436" s="177" t="s">
        <v>297</v>
      </c>
      <c r="AU436" s="177" t="s">
        <v>105</v>
      </c>
      <c r="AY436" s="18" t="s">
        <v>141</v>
      </c>
      <c r="BE436" s="178">
        <f>IF(N436="základná",J436,0)</f>
        <v>0</v>
      </c>
      <c r="BF436" s="178">
        <f>IF(N436="znížená",J436,0)</f>
        <v>0</v>
      </c>
      <c r="BG436" s="178">
        <f>IF(N436="zákl. prenesená",J436,0)</f>
        <v>0</v>
      </c>
      <c r="BH436" s="178">
        <f>IF(N436="zníž. prenesená",J436,0)</f>
        <v>0</v>
      </c>
      <c r="BI436" s="178">
        <f>IF(N436="nulová",J436,0)</f>
        <v>0</v>
      </c>
      <c r="BJ436" s="18" t="s">
        <v>105</v>
      </c>
      <c r="BK436" s="179">
        <f>ROUND(I436*H436,3)</f>
        <v>0</v>
      </c>
      <c r="BL436" s="18" t="s">
        <v>239</v>
      </c>
      <c r="BM436" s="177" t="s">
        <v>904</v>
      </c>
    </row>
    <row r="437" spans="1:65" s="13" customFormat="1" ht="11.25">
      <c r="B437" s="180"/>
      <c r="D437" s="181" t="s">
        <v>148</v>
      </c>
      <c r="F437" s="183" t="s">
        <v>905</v>
      </c>
      <c r="H437" s="184">
        <v>33.119999999999997</v>
      </c>
      <c r="I437" s="185"/>
      <c r="L437" s="180"/>
      <c r="M437" s="186"/>
      <c r="N437" s="187"/>
      <c r="O437" s="187"/>
      <c r="P437" s="187"/>
      <c r="Q437" s="187"/>
      <c r="R437" s="187"/>
      <c r="S437" s="187"/>
      <c r="T437" s="188"/>
      <c r="AT437" s="182" t="s">
        <v>148</v>
      </c>
      <c r="AU437" s="182" t="s">
        <v>105</v>
      </c>
      <c r="AV437" s="13" t="s">
        <v>105</v>
      </c>
      <c r="AW437" s="13" t="s">
        <v>3</v>
      </c>
      <c r="AX437" s="13" t="s">
        <v>84</v>
      </c>
      <c r="AY437" s="182" t="s">
        <v>141</v>
      </c>
    </row>
    <row r="438" spans="1:65" s="2" customFormat="1" ht="21.75" customHeight="1">
      <c r="A438" s="33"/>
      <c r="B438" s="165"/>
      <c r="C438" s="166" t="s">
        <v>906</v>
      </c>
      <c r="D438" s="166" t="s">
        <v>143</v>
      </c>
      <c r="E438" s="167" t="s">
        <v>907</v>
      </c>
      <c r="F438" s="168" t="s">
        <v>908</v>
      </c>
      <c r="G438" s="169" t="s">
        <v>103</v>
      </c>
      <c r="H438" s="170">
        <v>88.78</v>
      </c>
      <c r="I438" s="170"/>
      <c r="J438" s="171">
        <f>ROUND(I438*H438,3)</f>
        <v>0</v>
      </c>
      <c r="K438" s="172"/>
      <c r="L438" s="34"/>
      <c r="M438" s="173" t="s">
        <v>1</v>
      </c>
      <c r="N438" s="174" t="s">
        <v>42</v>
      </c>
      <c r="O438" s="59"/>
      <c r="P438" s="175">
        <f>O438*H438</f>
        <v>0</v>
      </c>
      <c r="Q438" s="175">
        <v>5.4000000000000001E-4</v>
      </c>
      <c r="R438" s="175">
        <f>Q438*H438</f>
        <v>4.7941200000000003E-2</v>
      </c>
      <c r="S438" s="175">
        <v>0</v>
      </c>
      <c r="T438" s="176">
        <f>S438*H438</f>
        <v>0</v>
      </c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R438" s="177" t="s">
        <v>239</v>
      </c>
      <c r="AT438" s="177" t="s">
        <v>143</v>
      </c>
      <c r="AU438" s="177" t="s">
        <v>105</v>
      </c>
      <c r="AY438" s="18" t="s">
        <v>141</v>
      </c>
      <c r="BE438" s="178">
        <f>IF(N438="základná",J438,0)</f>
        <v>0</v>
      </c>
      <c r="BF438" s="178">
        <f>IF(N438="znížená",J438,0)</f>
        <v>0</v>
      </c>
      <c r="BG438" s="178">
        <f>IF(N438="zákl. prenesená",J438,0)</f>
        <v>0</v>
      </c>
      <c r="BH438" s="178">
        <f>IF(N438="zníž. prenesená",J438,0)</f>
        <v>0</v>
      </c>
      <c r="BI438" s="178">
        <f>IF(N438="nulová",J438,0)</f>
        <v>0</v>
      </c>
      <c r="BJ438" s="18" t="s">
        <v>105</v>
      </c>
      <c r="BK438" s="179">
        <f>ROUND(I438*H438,3)</f>
        <v>0</v>
      </c>
      <c r="BL438" s="18" t="s">
        <v>239</v>
      </c>
      <c r="BM438" s="177" t="s">
        <v>909</v>
      </c>
    </row>
    <row r="439" spans="1:65" s="13" customFormat="1" ht="11.25">
      <c r="B439" s="180"/>
      <c r="D439" s="181" t="s">
        <v>148</v>
      </c>
      <c r="E439" s="182" t="s">
        <v>1</v>
      </c>
      <c r="F439" s="183" t="s">
        <v>910</v>
      </c>
      <c r="H439" s="184">
        <v>88.78</v>
      </c>
      <c r="I439" s="185"/>
      <c r="L439" s="180"/>
      <c r="M439" s="186"/>
      <c r="N439" s="187"/>
      <c r="O439" s="187"/>
      <c r="P439" s="187"/>
      <c r="Q439" s="187"/>
      <c r="R439" s="187"/>
      <c r="S439" s="187"/>
      <c r="T439" s="188"/>
      <c r="AT439" s="182" t="s">
        <v>148</v>
      </c>
      <c r="AU439" s="182" t="s">
        <v>105</v>
      </c>
      <c r="AV439" s="13" t="s">
        <v>105</v>
      </c>
      <c r="AW439" s="13" t="s">
        <v>30</v>
      </c>
      <c r="AX439" s="13" t="s">
        <v>84</v>
      </c>
      <c r="AY439" s="182" t="s">
        <v>141</v>
      </c>
    </row>
    <row r="440" spans="1:65" s="2" customFormat="1" ht="21.75" customHeight="1">
      <c r="A440" s="33"/>
      <c r="B440" s="165"/>
      <c r="C440" s="207" t="s">
        <v>911</v>
      </c>
      <c r="D440" s="207" t="s">
        <v>297</v>
      </c>
      <c r="E440" s="208" t="s">
        <v>902</v>
      </c>
      <c r="F440" s="209" t="s">
        <v>903</v>
      </c>
      <c r="G440" s="210" t="s">
        <v>103</v>
      </c>
      <c r="H440" s="211">
        <v>106.536</v>
      </c>
      <c r="I440" s="211"/>
      <c r="J440" s="212">
        <f>ROUND(I440*H440,3)</f>
        <v>0</v>
      </c>
      <c r="K440" s="213"/>
      <c r="L440" s="214"/>
      <c r="M440" s="215" t="s">
        <v>1</v>
      </c>
      <c r="N440" s="216" t="s">
        <v>42</v>
      </c>
      <c r="O440" s="59"/>
      <c r="P440" s="175">
        <f>O440*H440</f>
        <v>0</v>
      </c>
      <c r="Q440" s="175">
        <v>4.4999999999999997E-3</v>
      </c>
      <c r="R440" s="175">
        <f>Q440*H440</f>
        <v>0.47941199999999995</v>
      </c>
      <c r="S440" s="175">
        <v>0</v>
      </c>
      <c r="T440" s="176">
        <f>S440*H440</f>
        <v>0</v>
      </c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R440" s="177" t="s">
        <v>300</v>
      </c>
      <c r="AT440" s="177" t="s">
        <v>297</v>
      </c>
      <c r="AU440" s="177" t="s">
        <v>105</v>
      </c>
      <c r="AY440" s="18" t="s">
        <v>141</v>
      </c>
      <c r="BE440" s="178">
        <f>IF(N440="základná",J440,0)</f>
        <v>0</v>
      </c>
      <c r="BF440" s="178">
        <f>IF(N440="znížená",J440,0)</f>
        <v>0</v>
      </c>
      <c r="BG440" s="178">
        <f>IF(N440="zákl. prenesená",J440,0)</f>
        <v>0</v>
      </c>
      <c r="BH440" s="178">
        <f>IF(N440="zníž. prenesená",J440,0)</f>
        <v>0</v>
      </c>
      <c r="BI440" s="178">
        <f>IF(N440="nulová",J440,0)</f>
        <v>0</v>
      </c>
      <c r="BJ440" s="18" t="s">
        <v>105</v>
      </c>
      <c r="BK440" s="179">
        <f>ROUND(I440*H440,3)</f>
        <v>0</v>
      </c>
      <c r="BL440" s="18" t="s">
        <v>239</v>
      </c>
      <c r="BM440" s="177" t="s">
        <v>912</v>
      </c>
    </row>
    <row r="441" spans="1:65" s="13" customFormat="1" ht="11.25">
      <c r="B441" s="180"/>
      <c r="D441" s="181" t="s">
        <v>148</v>
      </c>
      <c r="F441" s="183" t="s">
        <v>913</v>
      </c>
      <c r="H441" s="184">
        <v>106.536</v>
      </c>
      <c r="I441" s="185"/>
      <c r="L441" s="180"/>
      <c r="M441" s="186"/>
      <c r="N441" s="187"/>
      <c r="O441" s="187"/>
      <c r="P441" s="187"/>
      <c r="Q441" s="187"/>
      <c r="R441" s="187"/>
      <c r="S441" s="187"/>
      <c r="T441" s="188"/>
      <c r="AT441" s="182" t="s">
        <v>148</v>
      </c>
      <c r="AU441" s="182" t="s">
        <v>105</v>
      </c>
      <c r="AV441" s="13" t="s">
        <v>105</v>
      </c>
      <c r="AW441" s="13" t="s">
        <v>3</v>
      </c>
      <c r="AX441" s="13" t="s">
        <v>84</v>
      </c>
      <c r="AY441" s="182" t="s">
        <v>141</v>
      </c>
    </row>
    <row r="442" spans="1:65" s="2" customFormat="1" ht="21.75" customHeight="1">
      <c r="A442" s="33"/>
      <c r="B442" s="165"/>
      <c r="C442" s="166" t="s">
        <v>914</v>
      </c>
      <c r="D442" s="166" t="s">
        <v>143</v>
      </c>
      <c r="E442" s="167" t="s">
        <v>915</v>
      </c>
      <c r="F442" s="168" t="s">
        <v>916</v>
      </c>
      <c r="G442" s="169" t="s">
        <v>306</v>
      </c>
      <c r="H442" s="170"/>
      <c r="I442" s="170"/>
      <c r="J442" s="171">
        <f>ROUND(I442*H442,3)</f>
        <v>0</v>
      </c>
      <c r="K442" s="172"/>
      <c r="L442" s="34"/>
      <c r="M442" s="173" t="s">
        <v>1</v>
      </c>
      <c r="N442" s="174" t="s">
        <v>42</v>
      </c>
      <c r="O442" s="59"/>
      <c r="P442" s="175">
        <f>O442*H442</f>
        <v>0</v>
      </c>
      <c r="Q442" s="175">
        <v>0</v>
      </c>
      <c r="R442" s="175">
        <f>Q442*H442</f>
        <v>0</v>
      </c>
      <c r="S442" s="175">
        <v>0</v>
      </c>
      <c r="T442" s="176">
        <f>S442*H442</f>
        <v>0</v>
      </c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R442" s="177" t="s">
        <v>239</v>
      </c>
      <c r="AT442" s="177" t="s">
        <v>143</v>
      </c>
      <c r="AU442" s="177" t="s">
        <v>105</v>
      </c>
      <c r="AY442" s="18" t="s">
        <v>141</v>
      </c>
      <c r="BE442" s="178">
        <f>IF(N442="základná",J442,0)</f>
        <v>0</v>
      </c>
      <c r="BF442" s="178">
        <f>IF(N442="znížená",J442,0)</f>
        <v>0</v>
      </c>
      <c r="BG442" s="178">
        <f>IF(N442="zákl. prenesená",J442,0)</f>
        <v>0</v>
      </c>
      <c r="BH442" s="178">
        <f>IF(N442="zníž. prenesená",J442,0)</f>
        <v>0</v>
      </c>
      <c r="BI442" s="178">
        <f>IF(N442="nulová",J442,0)</f>
        <v>0</v>
      </c>
      <c r="BJ442" s="18" t="s">
        <v>105</v>
      </c>
      <c r="BK442" s="179">
        <f>ROUND(I442*H442,3)</f>
        <v>0</v>
      </c>
      <c r="BL442" s="18" t="s">
        <v>239</v>
      </c>
      <c r="BM442" s="177" t="s">
        <v>917</v>
      </c>
    </row>
    <row r="443" spans="1:65" s="12" customFormat="1" ht="22.9" customHeight="1">
      <c r="B443" s="153"/>
      <c r="D443" s="154" t="s">
        <v>75</v>
      </c>
      <c r="E443" s="163" t="s">
        <v>268</v>
      </c>
      <c r="F443" s="163" t="s">
        <v>918</v>
      </c>
      <c r="I443" s="156"/>
      <c r="J443" s="164">
        <f>BK443</f>
        <v>0</v>
      </c>
      <c r="L443" s="153"/>
      <c r="M443" s="157"/>
      <c r="N443" s="158"/>
      <c r="O443" s="158"/>
      <c r="P443" s="159">
        <f>SUM(P444:P473)</f>
        <v>0</v>
      </c>
      <c r="Q443" s="158"/>
      <c r="R443" s="159">
        <f>SUM(R444:R473)</f>
        <v>0.54018909999999998</v>
      </c>
      <c r="S443" s="158"/>
      <c r="T443" s="160">
        <f>SUM(T444:T473)</f>
        <v>0</v>
      </c>
      <c r="AR443" s="154" t="s">
        <v>105</v>
      </c>
      <c r="AT443" s="161" t="s">
        <v>75</v>
      </c>
      <c r="AU443" s="161" t="s">
        <v>84</v>
      </c>
      <c r="AY443" s="154" t="s">
        <v>141</v>
      </c>
      <c r="BK443" s="162">
        <f>SUM(BK444:BK473)</f>
        <v>0</v>
      </c>
    </row>
    <row r="444" spans="1:65" s="2" customFormat="1" ht="21.75" customHeight="1">
      <c r="A444" s="33"/>
      <c r="B444" s="165"/>
      <c r="C444" s="166" t="s">
        <v>919</v>
      </c>
      <c r="D444" s="166" t="s">
        <v>143</v>
      </c>
      <c r="E444" s="167" t="s">
        <v>920</v>
      </c>
      <c r="F444" s="168" t="s">
        <v>921</v>
      </c>
      <c r="G444" s="169" t="s">
        <v>103</v>
      </c>
      <c r="H444" s="170">
        <v>24.56</v>
      </c>
      <c r="I444" s="170"/>
      <c r="J444" s="171">
        <f>ROUND(I444*H444,3)</f>
        <v>0</v>
      </c>
      <c r="K444" s="172"/>
      <c r="L444" s="34"/>
      <c r="M444" s="173" t="s">
        <v>1</v>
      </c>
      <c r="N444" s="174" t="s">
        <v>42</v>
      </c>
      <c r="O444" s="59"/>
      <c r="P444" s="175">
        <f>O444*H444</f>
        <v>0</v>
      </c>
      <c r="Q444" s="175">
        <v>0</v>
      </c>
      <c r="R444" s="175">
        <f>Q444*H444</f>
        <v>0</v>
      </c>
      <c r="S444" s="175">
        <v>0</v>
      </c>
      <c r="T444" s="176">
        <f>S444*H444</f>
        <v>0</v>
      </c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R444" s="177" t="s">
        <v>239</v>
      </c>
      <c r="AT444" s="177" t="s">
        <v>143</v>
      </c>
      <c r="AU444" s="177" t="s">
        <v>105</v>
      </c>
      <c r="AY444" s="18" t="s">
        <v>141</v>
      </c>
      <c r="BE444" s="178">
        <f>IF(N444="základná",J444,0)</f>
        <v>0</v>
      </c>
      <c r="BF444" s="178">
        <f>IF(N444="znížená",J444,0)</f>
        <v>0</v>
      </c>
      <c r="BG444" s="178">
        <f>IF(N444="zákl. prenesená",J444,0)</f>
        <v>0</v>
      </c>
      <c r="BH444" s="178">
        <f>IF(N444="zníž. prenesená",J444,0)</f>
        <v>0</v>
      </c>
      <c r="BI444" s="178">
        <f>IF(N444="nulová",J444,0)</f>
        <v>0</v>
      </c>
      <c r="BJ444" s="18" t="s">
        <v>105</v>
      </c>
      <c r="BK444" s="179">
        <f>ROUND(I444*H444,3)</f>
        <v>0</v>
      </c>
      <c r="BL444" s="18" t="s">
        <v>239</v>
      </c>
      <c r="BM444" s="177" t="s">
        <v>922</v>
      </c>
    </row>
    <row r="445" spans="1:65" s="13" customFormat="1" ht="11.25">
      <c r="B445" s="180"/>
      <c r="D445" s="181" t="s">
        <v>148</v>
      </c>
      <c r="E445" s="182" t="s">
        <v>1</v>
      </c>
      <c r="F445" s="183" t="s">
        <v>923</v>
      </c>
      <c r="H445" s="184">
        <v>19.190000000000001</v>
      </c>
      <c r="I445" s="185"/>
      <c r="L445" s="180"/>
      <c r="M445" s="186"/>
      <c r="N445" s="187"/>
      <c r="O445" s="187"/>
      <c r="P445" s="187"/>
      <c r="Q445" s="187"/>
      <c r="R445" s="187"/>
      <c r="S445" s="187"/>
      <c r="T445" s="188"/>
      <c r="AT445" s="182" t="s">
        <v>148</v>
      </c>
      <c r="AU445" s="182" t="s">
        <v>105</v>
      </c>
      <c r="AV445" s="13" t="s">
        <v>105</v>
      </c>
      <c r="AW445" s="13" t="s">
        <v>30</v>
      </c>
      <c r="AX445" s="13" t="s">
        <v>76</v>
      </c>
      <c r="AY445" s="182" t="s">
        <v>141</v>
      </c>
    </row>
    <row r="446" spans="1:65" s="13" customFormat="1" ht="11.25">
      <c r="B446" s="180"/>
      <c r="D446" s="181" t="s">
        <v>148</v>
      </c>
      <c r="E446" s="182" t="s">
        <v>1</v>
      </c>
      <c r="F446" s="183" t="s">
        <v>924</v>
      </c>
      <c r="H446" s="184">
        <v>5.37</v>
      </c>
      <c r="I446" s="185"/>
      <c r="L446" s="180"/>
      <c r="M446" s="186"/>
      <c r="N446" s="187"/>
      <c r="O446" s="187"/>
      <c r="P446" s="187"/>
      <c r="Q446" s="187"/>
      <c r="R446" s="187"/>
      <c r="S446" s="187"/>
      <c r="T446" s="188"/>
      <c r="AT446" s="182" t="s">
        <v>148</v>
      </c>
      <c r="AU446" s="182" t="s">
        <v>105</v>
      </c>
      <c r="AV446" s="13" t="s">
        <v>105</v>
      </c>
      <c r="AW446" s="13" t="s">
        <v>30</v>
      </c>
      <c r="AX446" s="13" t="s">
        <v>76</v>
      </c>
      <c r="AY446" s="182" t="s">
        <v>141</v>
      </c>
    </row>
    <row r="447" spans="1:65" s="14" customFormat="1" ht="11.25">
      <c r="B447" s="189"/>
      <c r="D447" s="181" t="s">
        <v>148</v>
      </c>
      <c r="E447" s="190" t="s">
        <v>1</v>
      </c>
      <c r="F447" s="191" t="s">
        <v>174</v>
      </c>
      <c r="H447" s="192">
        <v>24.56</v>
      </c>
      <c r="I447" s="193"/>
      <c r="L447" s="189"/>
      <c r="M447" s="194"/>
      <c r="N447" s="195"/>
      <c r="O447" s="195"/>
      <c r="P447" s="195"/>
      <c r="Q447" s="195"/>
      <c r="R447" s="195"/>
      <c r="S447" s="195"/>
      <c r="T447" s="196"/>
      <c r="AT447" s="190" t="s">
        <v>148</v>
      </c>
      <c r="AU447" s="190" t="s">
        <v>105</v>
      </c>
      <c r="AV447" s="14" t="s">
        <v>146</v>
      </c>
      <c r="AW447" s="14" t="s">
        <v>30</v>
      </c>
      <c r="AX447" s="14" t="s">
        <v>84</v>
      </c>
      <c r="AY447" s="190" t="s">
        <v>141</v>
      </c>
    </row>
    <row r="448" spans="1:65" s="2" customFormat="1" ht="16.5" customHeight="1">
      <c r="A448" s="33"/>
      <c r="B448" s="165"/>
      <c r="C448" s="207" t="s">
        <v>925</v>
      </c>
      <c r="D448" s="207" t="s">
        <v>297</v>
      </c>
      <c r="E448" s="208" t="s">
        <v>926</v>
      </c>
      <c r="F448" s="209" t="s">
        <v>927</v>
      </c>
      <c r="G448" s="210" t="s">
        <v>928</v>
      </c>
      <c r="H448" s="211">
        <v>6.14</v>
      </c>
      <c r="I448" s="211"/>
      <c r="J448" s="212">
        <f>ROUND(I448*H448,3)</f>
        <v>0</v>
      </c>
      <c r="K448" s="213"/>
      <c r="L448" s="214"/>
      <c r="M448" s="215" t="s">
        <v>1</v>
      </c>
      <c r="N448" s="216" t="s">
        <v>42</v>
      </c>
      <c r="O448" s="59"/>
      <c r="P448" s="175">
        <f>O448*H448</f>
        <v>0</v>
      </c>
      <c r="Q448" s="175">
        <v>1E-3</v>
      </c>
      <c r="R448" s="175">
        <f>Q448*H448</f>
        <v>6.1399999999999996E-3</v>
      </c>
      <c r="S448" s="175">
        <v>0</v>
      </c>
      <c r="T448" s="176">
        <f>S448*H448</f>
        <v>0</v>
      </c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R448" s="177" t="s">
        <v>300</v>
      </c>
      <c r="AT448" s="177" t="s">
        <v>297</v>
      </c>
      <c r="AU448" s="177" t="s">
        <v>105</v>
      </c>
      <c r="AY448" s="18" t="s">
        <v>141</v>
      </c>
      <c r="BE448" s="178">
        <f>IF(N448="základná",J448,0)</f>
        <v>0</v>
      </c>
      <c r="BF448" s="178">
        <f>IF(N448="znížená",J448,0)</f>
        <v>0</v>
      </c>
      <c r="BG448" s="178">
        <f>IF(N448="zákl. prenesená",J448,0)</f>
        <v>0</v>
      </c>
      <c r="BH448" s="178">
        <f>IF(N448="zníž. prenesená",J448,0)</f>
        <v>0</v>
      </c>
      <c r="BI448" s="178">
        <f>IF(N448="nulová",J448,0)</f>
        <v>0</v>
      </c>
      <c r="BJ448" s="18" t="s">
        <v>105</v>
      </c>
      <c r="BK448" s="179">
        <f>ROUND(I448*H448,3)</f>
        <v>0</v>
      </c>
      <c r="BL448" s="18" t="s">
        <v>239</v>
      </c>
      <c r="BM448" s="177" t="s">
        <v>929</v>
      </c>
    </row>
    <row r="449" spans="1:65" s="2" customFormat="1" ht="39">
      <c r="A449" s="33"/>
      <c r="B449" s="34"/>
      <c r="C449" s="33"/>
      <c r="D449" s="181" t="s">
        <v>237</v>
      </c>
      <c r="E449" s="33"/>
      <c r="F449" s="197" t="s">
        <v>930</v>
      </c>
      <c r="G449" s="33"/>
      <c r="H449" s="33"/>
      <c r="I449" s="98"/>
      <c r="J449" s="33"/>
      <c r="K449" s="33"/>
      <c r="L449" s="34"/>
      <c r="M449" s="198"/>
      <c r="N449" s="199"/>
      <c r="O449" s="59"/>
      <c r="P449" s="59"/>
      <c r="Q449" s="59"/>
      <c r="R449" s="59"/>
      <c r="S449" s="59"/>
      <c r="T449" s="60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T449" s="18" t="s">
        <v>237</v>
      </c>
      <c r="AU449" s="18" t="s">
        <v>105</v>
      </c>
    </row>
    <row r="450" spans="1:65" s="13" customFormat="1" ht="11.25">
      <c r="B450" s="180"/>
      <c r="D450" s="181" t="s">
        <v>148</v>
      </c>
      <c r="F450" s="183" t="s">
        <v>931</v>
      </c>
      <c r="H450" s="184">
        <v>6.14</v>
      </c>
      <c r="I450" s="185"/>
      <c r="L450" s="180"/>
      <c r="M450" s="186"/>
      <c r="N450" s="187"/>
      <c r="O450" s="187"/>
      <c r="P450" s="187"/>
      <c r="Q450" s="187"/>
      <c r="R450" s="187"/>
      <c r="S450" s="187"/>
      <c r="T450" s="188"/>
      <c r="AT450" s="182" t="s">
        <v>148</v>
      </c>
      <c r="AU450" s="182" t="s">
        <v>105</v>
      </c>
      <c r="AV450" s="13" t="s">
        <v>105</v>
      </c>
      <c r="AW450" s="13" t="s">
        <v>3</v>
      </c>
      <c r="AX450" s="13" t="s">
        <v>84</v>
      </c>
      <c r="AY450" s="182" t="s">
        <v>141</v>
      </c>
    </row>
    <row r="451" spans="1:65" s="2" customFormat="1" ht="33" customHeight="1">
      <c r="A451" s="33"/>
      <c r="B451" s="165"/>
      <c r="C451" s="166" t="s">
        <v>932</v>
      </c>
      <c r="D451" s="166" t="s">
        <v>143</v>
      </c>
      <c r="E451" s="167" t="s">
        <v>933</v>
      </c>
      <c r="F451" s="168" t="s">
        <v>934</v>
      </c>
      <c r="G451" s="169" t="s">
        <v>103</v>
      </c>
      <c r="H451" s="170">
        <v>24.56</v>
      </c>
      <c r="I451" s="170"/>
      <c r="J451" s="171">
        <f>ROUND(I451*H451,3)</f>
        <v>0</v>
      </c>
      <c r="K451" s="172"/>
      <c r="L451" s="34"/>
      <c r="M451" s="173" t="s">
        <v>1</v>
      </c>
      <c r="N451" s="174" t="s">
        <v>42</v>
      </c>
      <c r="O451" s="59"/>
      <c r="P451" s="175">
        <f>O451*H451</f>
        <v>0</v>
      </c>
      <c r="Q451" s="175">
        <v>2.9999999999999997E-4</v>
      </c>
      <c r="R451" s="175">
        <f>Q451*H451</f>
        <v>7.3679999999999987E-3</v>
      </c>
      <c r="S451" s="175">
        <v>0</v>
      </c>
      <c r="T451" s="176">
        <f>S451*H451</f>
        <v>0</v>
      </c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R451" s="177" t="s">
        <v>239</v>
      </c>
      <c r="AT451" s="177" t="s">
        <v>143</v>
      </c>
      <c r="AU451" s="177" t="s">
        <v>105</v>
      </c>
      <c r="AY451" s="18" t="s">
        <v>141</v>
      </c>
      <c r="BE451" s="178">
        <f>IF(N451="základná",J451,0)</f>
        <v>0</v>
      </c>
      <c r="BF451" s="178">
        <f>IF(N451="znížená",J451,0)</f>
        <v>0</v>
      </c>
      <c r="BG451" s="178">
        <f>IF(N451="zákl. prenesená",J451,0)</f>
        <v>0</v>
      </c>
      <c r="BH451" s="178">
        <f>IF(N451="zníž. prenesená",J451,0)</f>
        <v>0</v>
      </c>
      <c r="BI451" s="178">
        <f>IF(N451="nulová",J451,0)</f>
        <v>0</v>
      </c>
      <c r="BJ451" s="18" t="s">
        <v>105</v>
      </c>
      <c r="BK451" s="179">
        <f>ROUND(I451*H451,3)</f>
        <v>0</v>
      </c>
      <c r="BL451" s="18" t="s">
        <v>239</v>
      </c>
      <c r="BM451" s="177" t="s">
        <v>935</v>
      </c>
    </row>
    <row r="452" spans="1:65" s="13" customFormat="1" ht="11.25">
      <c r="B452" s="180"/>
      <c r="D452" s="181" t="s">
        <v>148</v>
      </c>
      <c r="E452" s="182" t="s">
        <v>1</v>
      </c>
      <c r="F452" s="183" t="s">
        <v>923</v>
      </c>
      <c r="H452" s="184">
        <v>19.190000000000001</v>
      </c>
      <c r="I452" s="185"/>
      <c r="L452" s="180"/>
      <c r="M452" s="186"/>
      <c r="N452" s="187"/>
      <c r="O452" s="187"/>
      <c r="P452" s="187"/>
      <c r="Q452" s="187"/>
      <c r="R452" s="187"/>
      <c r="S452" s="187"/>
      <c r="T452" s="188"/>
      <c r="AT452" s="182" t="s">
        <v>148</v>
      </c>
      <c r="AU452" s="182" t="s">
        <v>105</v>
      </c>
      <c r="AV452" s="13" t="s">
        <v>105</v>
      </c>
      <c r="AW452" s="13" t="s">
        <v>30</v>
      </c>
      <c r="AX452" s="13" t="s">
        <v>76</v>
      </c>
      <c r="AY452" s="182" t="s">
        <v>141</v>
      </c>
    </row>
    <row r="453" spans="1:65" s="13" customFormat="1" ht="11.25">
      <c r="B453" s="180"/>
      <c r="D453" s="181" t="s">
        <v>148</v>
      </c>
      <c r="E453" s="182" t="s">
        <v>1</v>
      </c>
      <c r="F453" s="183" t="s">
        <v>924</v>
      </c>
      <c r="H453" s="184">
        <v>5.37</v>
      </c>
      <c r="I453" s="185"/>
      <c r="L453" s="180"/>
      <c r="M453" s="186"/>
      <c r="N453" s="187"/>
      <c r="O453" s="187"/>
      <c r="P453" s="187"/>
      <c r="Q453" s="187"/>
      <c r="R453" s="187"/>
      <c r="S453" s="187"/>
      <c r="T453" s="188"/>
      <c r="AT453" s="182" t="s">
        <v>148</v>
      </c>
      <c r="AU453" s="182" t="s">
        <v>105</v>
      </c>
      <c r="AV453" s="13" t="s">
        <v>105</v>
      </c>
      <c r="AW453" s="13" t="s">
        <v>30</v>
      </c>
      <c r="AX453" s="13" t="s">
        <v>76</v>
      </c>
      <c r="AY453" s="182" t="s">
        <v>141</v>
      </c>
    </row>
    <row r="454" spans="1:65" s="14" customFormat="1" ht="11.25">
      <c r="B454" s="189"/>
      <c r="D454" s="181" t="s">
        <v>148</v>
      </c>
      <c r="E454" s="190" t="s">
        <v>1</v>
      </c>
      <c r="F454" s="191" t="s">
        <v>174</v>
      </c>
      <c r="H454" s="192">
        <v>24.56</v>
      </c>
      <c r="I454" s="193"/>
      <c r="L454" s="189"/>
      <c r="M454" s="194"/>
      <c r="N454" s="195"/>
      <c r="O454" s="195"/>
      <c r="P454" s="195"/>
      <c r="Q454" s="195"/>
      <c r="R454" s="195"/>
      <c r="S454" s="195"/>
      <c r="T454" s="196"/>
      <c r="AT454" s="190" t="s">
        <v>148</v>
      </c>
      <c r="AU454" s="190" t="s">
        <v>105</v>
      </c>
      <c r="AV454" s="14" t="s">
        <v>146</v>
      </c>
      <c r="AW454" s="14" t="s">
        <v>30</v>
      </c>
      <c r="AX454" s="14" t="s">
        <v>84</v>
      </c>
      <c r="AY454" s="190" t="s">
        <v>141</v>
      </c>
    </row>
    <row r="455" spans="1:65" s="2" customFormat="1" ht="33" customHeight="1">
      <c r="A455" s="33"/>
      <c r="B455" s="165"/>
      <c r="C455" s="207" t="s">
        <v>936</v>
      </c>
      <c r="D455" s="207" t="s">
        <v>297</v>
      </c>
      <c r="E455" s="208" t="s">
        <v>937</v>
      </c>
      <c r="F455" s="209" t="s">
        <v>938</v>
      </c>
      <c r="G455" s="210" t="s">
        <v>103</v>
      </c>
      <c r="H455" s="211">
        <v>28.244</v>
      </c>
      <c r="I455" s="211"/>
      <c r="J455" s="212">
        <f>ROUND(I455*H455,3)</f>
        <v>0</v>
      </c>
      <c r="K455" s="213"/>
      <c r="L455" s="214"/>
      <c r="M455" s="215" t="s">
        <v>1</v>
      </c>
      <c r="N455" s="216" t="s">
        <v>42</v>
      </c>
      <c r="O455" s="59"/>
      <c r="P455" s="175">
        <f>O455*H455</f>
        <v>0</v>
      </c>
      <c r="Q455" s="175">
        <v>5.13E-3</v>
      </c>
      <c r="R455" s="175">
        <f>Q455*H455</f>
        <v>0.14489172</v>
      </c>
      <c r="S455" s="175">
        <v>0</v>
      </c>
      <c r="T455" s="176">
        <f>S455*H455</f>
        <v>0</v>
      </c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R455" s="177" t="s">
        <v>300</v>
      </c>
      <c r="AT455" s="177" t="s">
        <v>297</v>
      </c>
      <c r="AU455" s="177" t="s">
        <v>105</v>
      </c>
      <c r="AY455" s="18" t="s">
        <v>141</v>
      </c>
      <c r="BE455" s="178">
        <f>IF(N455="základná",J455,0)</f>
        <v>0</v>
      </c>
      <c r="BF455" s="178">
        <f>IF(N455="znížená",J455,0)</f>
        <v>0</v>
      </c>
      <c r="BG455" s="178">
        <f>IF(N455="zákl. prenesená",J455,0)</f>
        <v>0</v>
      </c>
      <c r="BH455" s="178">
        <f>IF(N455="zníž. prenesená",J455,0)</f>
        <v>0</v>
      </c>
      <c r="BI455" s="178">
        <f>IF(N455="nulová",J455,0)</f>
        <v>0</v>
      </c>
      <c r="BJ455" s="18" t="s">
        <v>105</v>
      </c>
      <c r="BK455" s="179">
        <f>ROUND(I455*H455,3)</f>
        <v>0</v>
      </c>
      <c r="BL455" s="18" t="s">
        <v>239</v>
      </c>
      <c r="BM455" s="177" t="s">
        <v>939</v>
      </c>
    </row>
    <row r="456" spans="1:65" s="13" customFormat="1" ht="11.25">
      <c r="B456" s="180"/>
      <c r="D456" s="181" t="s">
        <v>148</v>
      </c>
      <c r="F456" s="183" t="s">
        <v>940</v>
      </c>
      <c r="H456" s="184">
        <v>28.244</v>
      </c>
      <c r="I456" s="185"/>
      <c r="L456" s="180"/>
      <c r="M456" s="186"/>
      <c r="N456" s="187"/>
      <c r="O456" s="187"/>
      <c r="P456" s="187"/>
      <c r="Q456" s="187"/>
      <c r="R456" s="187"/>
      <c r="S456" s="187"/>
      <c r="T456" s="188"/>
      <c r="AT456" s="182" t="s">
        <v>148</v>
      </c>
      <c r="AU456" s="182" t="s">
        <v>105</v>
      </c>
      <c r="AV456" s="13" t="s">
        <v>105</v>
      </c>
      <c r="AW456" s="13" t="s">
        <v>3</v>
      </c>
      <c r="AX456" s="13" t="s">
        <v>84</v>
      </c>
      <c r="AY456" s="182" t="s">
        <v>141</v>
      </c>
    </row>
    <row r="457" spans="1:65" s="2" customFormat="1" ht="33" customHeight="1">
      <c r="A457" s="33"/>
      <c r="B457" s="165"/>
      <c r="C457" s="166" t="s">
        <v>941</v>
      </c>
      <c r="D457" s="166" t="s">
        <v>143</v>
      </c>
      <c r="E457" s="167" t="s">
        <v>942</v>
      </c>
      <c r="F457" s="168" t="s">
        <v>943</v>
      </c>
      <c r="G457" s="169" t="s">
        <v>103</v>
      </c>
      <c r="H457" s="170">
        <v>23.03</v>
      </c>
      <c r="I457" s="170"/>
      <c r="J457" s="171">
        <f>ROUND(I457*H457,3)</f>
        <v>0</v>
      </c>
      <c r="K457" s="172"/>
      <c r="L457" s="34"/>
      <c r="M457" s="173" t="s">
        <v>1</v>
      </c>
      <c r="N457" s="174" t="s">
        <v>42</v>
      </c>
      <c r="O457" s="59"/>
      <c r="P457" s="175">
        <f>O457*H457</f>
        <v>0</v>
      </c>
      <c r="Q457" s="175">
        <v>9.8999999999999999E-4</v>
      </c>
      <c r="R457" s="175">
        <f>Q457*H457</f>
        <v>2.2799700000000003E-2</v>
      </c>
      <c r="S457" s="175">
        <v>0</v>
      </c>
      <c r="T457" s="176">
        <f>S457*H457</f>
        <v>0</v>
      </c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R457" s="177" t="s">
        <v>239</v>
      </c>
      <c r="AT457" s="177" t="s">
        <v>143</v>
      </c>
      <c r="AU457" s="177" t="s">
        <v>105</v>
      </c>
      <c r="AY457" s="18" t="s">
        <v>141</v>
      </c>
      <c r="BE457" s="178">
        <f>IF(N457="základná",J457,0)</f>
        <v>0</v>
      </c>
      <c r="BF457" s="178">
        <f>IF(N457="znížená",J457,0)</f>
        <v>0</v>
      </c>
      <c r="BG457" s="178">
        <f>IF(N457="zákl. prenesená",J457,0)</f>
        <v>0</v>
      </c>
      <c r="BH457" s="178">
        <f>IF(N457="zníž. prenesená",J457,0)</f>
        <v>0</v>
      </c>
      <c r="BI457" s="178">
        <f>IF(N457="nulová",J457,0)</f>
        <v>0</v>
      </c>
      <c r="BJ457" s="18" t="s">
        <v>105</v>
      </c>
      <c r="BK457" s="179">
        <f>ROUND(I457*H457,3)</f>
        <v>0</v>
      </c>
      <c r="BL457" s="18" t="s">
        <v>239</v>
      </c>
      <c r="BM457" s="177" t="s">
        <v>944</v>
      </c>
    </row>
    <row r="458" spans="1:65" s="13" customFormat="1" ht="11.25">
      <c r="B458" s="180"/>
      <c r="D458" s="181" t="s">
        <v>148</v>
      </c>
      <c r="E458" s="182" t="s">
        <v>1</v>
      </c>
      <c r="F458" s="183" t="s">
        <v>945</v>
      </c>
      <c r="H458" s="184">
        <v>17.66</v>
      </c>
      <c r="I458" s="185"/>
      <c r="L458" s="180"/>
      <c r="M458" s="186"/>
      <c r="N458" s="187"/>
      <c r="O458" s="187"/>
      <c r="P458" s="187"/>
      <c r="Q458" s="187"/>
      <c r="R458" s="187"/>
      <c r="S458" s="187"/>
      <c r="T458" s="188"/>
      <c r="AT458" s="182" t="s">
        <v>148</v>
      </c>
      <c r="AU458" s="182" t="s">
        <v>105</v>
      </c>
      <c r="AV458" s="13" t="s">
        <v>105</v>
      </c>
      <c r="AW458" s="13" t="s">
        <v>30</v>
      </c>
      <c r="AX458" s="13" t="s">
        <v>76</v>
      </c>
      <c r="AY458" s="182" t="s">
        <v>141</v>
      </c>
    </row>
    <row r="459" spans="1:65" s="13" customFormat="1" ht="11.25">
      <c r="B459" s="180"/>
      <c r="D459" s="181" t="s">
        <v>148</v>
      </c>
      <c r="E459" s="182" t="s">
        <v>1</v>
      </c>
      <c r="F459" s="183" t="s">
        <v>924</v>
      </c>
      <c r="H459" s="184">
        <v>5.37</v>
      </c>
      <c r="I459" s="185"/>
      <c r="L459" s="180"/>
      <c r="M459" s="186"/>
      <c r="N459" s="187"/>
      <c r="O459" s="187"/>
      <c r="P459" s="187"/>
      <c r="Q459" s="187"/>
      <c r="R459" s="187"/>
      <c r="S459" s="187"/>
      <c r="T459" s="188"/>
      <c r="AT459" s="182" t="s">
        <v>148</v>
      </c>
      <c r="AU459" s="182" t="s">
        <v>105</v>
      </c>
      <c r="AV459" s="13" t="s">
        <v>105</v>
      </c>
      <c r="AW459" s="13" t="s">
        <v>30</v>
      </c>
      <c r="AX459" s="13" t="s">
        <v>76</v>
      </c>
      <c r="AY459" s="182" t="s">
        <v>141</v>
      </c>
    </row>
    <row r="460" spans="1:65" s="14" customFormat="1" ht="11.25">
      <c r="B460" s="189"/>
      <c r="D460" s="181" t="s">
        <v>148</v>
      </c>
      <c r="E460" s="190" t="s">
        <v>1</v>
      </c>
      <c r="F460" s="191" t="s">
        <v>174</v>
      </c>
      <c r="H460" s="192">
        <v>23.03</v>
      </c>
      <c r="I460" s="193"/>
      <c r="L460" s="189"/>
      <c r="M460" s="194"/>
      <c r="N460" s="195"/>
      <c r="O460" s="195"/>
      <c r="P460" s="195"/>
      <c r="Q460" s="195"/>
      <c r="R460" s="195"/>
      <c r="S460" s="195"/>
      <c r="T460" s="196"/>
      <c r="AT460" s="190" t="s">
        <v>148</v>
      </c>
      <c r="AU460" s="190" t="s">
        <v>105</v>
      </c>
      <c r="AV460" s="14" t="s">
        <v>146</v>
      </c>
      <c r="AW460" s="14" t="s">
        <v>30</v>
      </c>
      <c r="AX460" s="14" t="s">
        <v>84</v>
      </c>
      <c r="AY460" s="190" t="s">
        <v>141</v>
      </c>
    </row>
    <row r="461" spans="1:65" s="2" customFormat="1" ht="21.75" customHeight="1">
      <c r="A461" s="33"/>
      <c r="B461" s="165"/>
      <c r="C461" s="207" t="s">
        <v>946</v>
      </c>
      <c r="D461" s="207" t="s">
        <v>297</v>
      </c>
      <c r="E461" s="208" t="s">
        <v>947</v>
      </c>
      <c r="F461" s="209" t="s">
        <v>948</v>
      </c>
      <c r="G461" s="210" t="s">
        <v>103</v>
      </c>
      <c r="H461" s="211">
        <v>26.484999999999999</v>
      </c>
      <c r="I461" s="211"/>
      <c r="J461" s="212">
        <f>ROUND(I461*H461,3)</f>
        <v>0</v>
      </c>
      <c r="K461" s="213"/>
      <c r="L461" s="214"/>
      <c r="M461" s="215" t="s">
        <v>1</v>
      </c>
      <c r="N461" s="216" t="s">
        <v>42</v>
      </c>
      <c r="O461" s="59"/>
      <c r="P461" s="175">
        <f>O461*H461</f>
        <v>0</v>
      </c>
      <c r="Q461" s="175">
        <v>4.4999999999999997E-3</v>
      </c>
      <c r="R461" s="175">
        <f>Q461*H461</f>
        <v>0.11918249999999998</v>
      </c>
      <c r="S461" s="175">
        <v>0</v>
      </c>
      <c r="T461" s="176">
        <f>S461*H461</f>
        <v>0</v>
      </c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R461" s="177" t="s">
        <v>300</v>
      </c>
      <c r="AT461" s="177" t="s">
        <v>297</v>
      </c>
      <c r="AU461" s="177" t="s">
        <v>105</v>
      </c>
      <c r="AY461" s="18" t="s">
        <v>141</v>
      </c>
      <c r="BE461" s="178">
        <f>IF(N461="základná",J461,0)</f>
        <v>0</v>
      </c>
      <c r="BF461" s="178">
        <f>IF(N461="znížená",J461,0)</f>
        <v>0</v>
      </c>
      <c r="BG461" s="178">
        <f>IF(N461="zákl. prenesená",J461,0)</f>
        <v>0</v>
      </c>
      <c r="BH461" s="178">
        <f>IF(N461="zníž. prenesená",J461,0)</f>
        <v>0</v>
      </c>
      <c r="BI461" s="178">
        <f>IF(N461="nulová",J461,0)</f>
        <v>0</v>
      </c>
      <c r="BJ461" s="18" t="s">
        <v>105</v>
      </c>
      <c r="BK461" s="179">
        <f>ROUND(I461*H461,3)</f>
        <v>0</v>
      </c>
      <c r="BL461" s="18" t="s">
        <v>239</v>
      </c>
      <c r="BM461" s="177" t="s">
        <v>949</v>
      </c>
    </row>
    <row r="462" spans="1:65" s="2" customFormat="1" ht="21.75" customHeight="1">
      <c r="A462" s="33"/>
      <c r="B462" s="165"/>
      <c r="C462" s="207" t="s">
        <v>950</v>
      </c>
      <c r="D462" s="207" t="s">
        <v>297</v>
      </c>
      <c r="E462" s="208" t="s">
        <v>951</v>
      </c>
      <c r="F462" s="209" t="s">
        <v>948</v>
      </c>
      <c r="G462" s="210" t="s">
        <v>103</v>
      </c>
      <c r="H462" s="211">
        <v>26.484999999999999</v>
      </c>
      <c r="I462" s="211"/>
      <c r="J462" s="212">
        <f>ROUND(I462*H462,3)</f>
        <v>0</v>
      </c>
      <c r="K462" s="213"/>
      <c r="L462" s="214"/>
      <c r="M462" s="215" t="s">
        <v>1</v>
      </c>
      <c r="N462" s="216" t="s">
        <v>42</v>
      </c>
      <c r="O462" s="59"/>
      <c r="P462" s="175">
        <f>O462*H462</f>
        <v>0</v>
      </c>
      <c r="Q462" s="175">
        <v>4.4999999999999997E-3</v>
      </c>
      <c r="R462" s="175">
        <f>Q462*H462</f>
        <v>0.11918249999999998</v>
      </c>
      <c r="S462" s="175">
        <v>0</v>
      </c>
      <c r="T462" s="176">
        <f>S462*H462</f>
        <v>0</v>
      </c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R462" s="177" t="s">
        <v>300</v>
      </c>
      <c r="AT462" s="177" t="s">
        <v>297</v>
      </c>
      <c r="AU462" s="177" t="s">
        <v>105</v>
      </c>
      <c r="AY462" s="18" t="s">
        <v>141</v>
      </c>
      <c r="BE462" s="178">
        <f>IF(N462="základná",J462,0)</f>
        <v>0</v>
      </c>
      <c r="BF462" s="178">
        <f>IF(N462="znížená",J462,0)</f>
        <v>0</v>
      </c>
      <c r="BG462" s="178">
        <f>IF(N462="zákl. prenesená",J462,0)</f>
        <v>0</v>
      </c>
      <c r="BH462" s="178">
        <f>IF(N462="zníž. prenesená",J462,0)</f>
        <v>0</v>
      </c>
      <c r="BI462" s="178">
        <f>IF(N462="nulová",J462,0)</f>
        <v>0</v>
      </c>
      <c r="BJ462" s="18" t="s">
        <v>105</v>
      </c>
      <c r="BK462" s="179">
        <f>ROUND(I462*H462,3)</f>
        <v>0</v>
      </c>
      <c r="BL462" s="18" t="s">
        <v>239</v>
      </c>
      <c r="BM462" s="177" t="s">
        <v>952</v>
      </c>
    </row>
    <row r="463" spans="1:65" s="2" customFormat="1" ht="21.75" customHeight="1">
      <c r="A463" s="33"/>
      <c r="B463" s="165"/>
      <c r="C463" s="166" t="s">
        <v>953</v>
      </c>
      <c r="D463" s="166" t="s">
        <v>143</v>
      </c>
      <c r="E463" s="167" t="s">
        <v>954</v>
      </c>
      <c r="F463" s="168" t="s">
        <v>955</v>
      </c>
      <c r="G463" s="169" t="s">
        <v>194</v>
      </c>
      <c r="H463" s="170">
        <v>1</v>
      </c>
      <c r="I463" s="170"/>
      <c r="J463" s="171">
        <f>ROUND(I463*H463,3)</f>
        <v>0</v>
      </c>
      <c r="K463" s="172"/>
      <c r="L463" s="34"/>
      <c r="M463" s="173" t="s">
        <v>1</v>
      </c>
      <c r="N463" s="174" t="s">
        <v>42</v>
      </c>
      <c r="O463" s="59"/>
      <c r="P463" s="175">
        <f>O463*H463</f>
        <v>0</v>
      </c>
      <c r="Q463" s="175">
        <v>3.6000000000000002E-4</v>
      </c>
      <c r="R463" s="175">
        <f>Q463*H463</f>
        <v>3.6000000000000002E-4</v>
      </c>
      <c r="S463" s="175">
        <v>0</v>
      </c>
      <c r="T463" s="176">
        <f>S463*H463</f>
        <v>0</v>
      </c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R463" s="177" t="s">
        <v>239</v>
      </c>
      <c r="AT463" s="177" t="s">
        <v>143</v>
      </c>
      <c r="AU463" s="177" t="s">
        <v>105</v>
      </c>
      <c r="AY463" s="18" t="s">
        <v>141</v>
      </c>
      <c r="BE463" s="178">
        <f>IF(N463="základná",J463,0)</f>
        <v>0</v>
      </c>
      <c r="BF463" s="178">
        <f>IF(N463="znížená",J463,0)</f>
        <v>0</v>
      </c>
      <c r="BG463" s="178">
        <f>IF(N463="zákl. prenesená",J463,0)</f>
        <v>0</v>
      </c>
      <c r="BH463" s="178">
        <f>IF(N463="zníž. prenesená",J463,0)</f>
        <v>0</v>
      </c>
      <c r="BI463" s="178">
        <f>IF(N463="nulová",J463,0)</f>
        <v>0</v>
      </c>
      <c r="BJ463" s="18" t="s">
        <v>105</v>
      </c>
      <c r="BK463" s="179">
        <f>ROUND(I463*H463,3)</f>
        <v>0</v>
      </c>
      <c r="BL463" s="18" t="s">
        <v>239</v>
      </c>
      <c r="BM463" s="177" t="s">
        <v>956</v>
      </c>
    </row>
    <row r="464" spans="1:65" s="2" customFormat="1" ht="16.5" customHeight="1">
      <c r="A464" s="33"/>
      <c r="B464" s="165"/>
      <c r="C464" s="207" t="s">
        <v>957</v>
      </c>
      <c r="D464" s="207" t="s">
        <v>297</v>
      </c>
      <c r="E464" s="208" t="s">
        <v>958</v>
      </c>
      <c r="F464" s="209" t="s">
        <v>959</v>
      </c>
      <c r="G464" s="210" t="s">
        <v>194</v>
      </c>
      <c r="H464" s="211">
        <v>1</v>
      </c>
      <c r="I464" s="211"/>
      <c r="J464" s="212">
        <f>ROUND(I464*H464,3)</f>
        <v>0</v>
      </c>
      <c r="K464" s="213"/>
      <c r="L464" s="214"/>
      <c r="M464" s="215" t="s">
        <v>1</v>
      </c>
      <c r="N464" s="216" t="s">
        <v>42</v>
      </c>
      <c r="O464" s="59"/>
      <c r="P464" s="175">
        <f>O464*H464</f>
        <v>0</v>
      </c>
      <c r="Q464" s="175">
        <v>3.8000000000000002E-4</v>
      </c>
      <c r="R464" s="175">
        <f>Q464*H464</f>
        <v>3.8000000000000002E-4</v>
      </c>
      <c r="S464" s="175">
        <v>0</v>
      </c>
      <c r="T464" s="176">
        <f>S464*H464</f>
        <v>0</v>
      </c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R464" s="177" t="s">
        <v>300</v>
      </c>
      <c r="AT464" s="177" t="s">
        <v>297</v>
      </c>
      <c r="AU464" s="177" t="s">
        <v>105</v>
      </c>
      <c r="AY464" s="18" t="s">
        <v>141</v>
      </c>
      <c r="BE464" s="178">
        <f>IF(N464="základná",J464,0)</f>
        <v>0</v>
      </c>
      <c r="BF464" s="178">
        <f>IF(N464="znížená",J464,0)</f>
        <v>0</v>
      </c>
      <c r="BG464" s="178">
        <f>IF(N464="zákl. prenesená",J464,0)</f>
        <v>0</v>
      </c>
      <c r="BH464" s="178">
        <f>IF(N464="zníž. prenesená",J464,0)</f>
        <v>0</v>
      </c>
      <c r="BI464" s="178">
        <f>IF(N464="nulová",J464,0)</f>
        <v>0</v>
      </c>
      <c r="BJ464" s="18" t="s">
        <v>105</v>
      </c>
      <c r="BK464" s="179">
        <f>ROUND(I464*H464,3)</f>
        <v>0</v>
      </c>
      <c r="BL464" s="18" t="s">
        <v>239</v>
      </c>
      <c r="BM464" s="177" t="s">
        <v>960</v>
      </c>
    </row>
    <row r="465" spans="1:65" s="2" customFormat="1" ht="21.75" customHeight="1">
      <c r="A465" s="33"/>
      <c r="B465" s="165"/>
      <c r="C465" s="166" t="s">
        <v>961</v>
      </c>
      <c r="D465" s="166" t="s">
        <v>143</v>
      </c>
      <c r="E465" s="167" t="s">
        <v>962</v>
      </c>
      <c r="F465" s="168" t="s">
        <v>963</v>
      </c>
      <c r="G465" s="169" t="s">
        <v>220</v>
      </c>
      <c r="H465" s="170">
        <v>15.3</v>
      </c>
      <c r="I465" s="170"/>
      <c r="J465" s="171">
        <f>ROUND(I465*H465,3)</f>
        <v>0</v>
      </c>
      <c r="K465" s="172"/>
      <c r="L465" s="34"/>
      <c r="M465" s="173" t="s">
        <v>1</v>
      </c>
      <c r="N465" s="174" t="s">
        <v>42</v>
      </c>
      <c r="O465" s="59"/>
      <c r="P465" s="175">
        <f>O465*H465</f>
        <v>0</v>
      </c>
      <c r="Q465" s="175">
        <v>3.0000000000000001E-5</v>
      </c>
      <c r="R465" s="175">
        <f>Q465*H465</f>
        <v>4.5900000000000004E-4</v>
      </c>
      <c r="S465" s="175">
        <v>0</v>
      </c>
      <c r="T465" s="176">
        <f>S465*H465</f>
        <v>0</v>
      </c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R465" s="177" t="s">
        <v>239</v>
      </c>
      <c r="AT465" s="177" t="s">
        <v>143</v>
      </c>
      <c r="AU465" s="177" t="s">
        <v>105</v>
      </c>
      <c r="AY465" s="18" t="s">
        <v>141</v>
      </c>
      <c r="BE465" s="178">
        <f>IF(N465="základná",J465,0)</f>
        <v>0</v>
      </c>
      <c r="BF465" s="178">
        <f>IF(N465="znížená",J465,0)</f>
        <v>0</v>
      </c>
      <c r="BG465" s="178">
        <f>IF(N465="zákl. prenesená",J465,0)</f>
        <v>0</v>
      </c>
      <c r="BH465" s="178">
        <f>IF(N465="zníž. prenesená",J465,0)</f>
        <v>0</v>
      </c>
      <c r="BI465" s="178">
        <f>IF(N465="nulová",J465,0)</f>
        <v>0</v>
      </c>
      <c r="BJ465" s="18" t="s">
        <v>105</v>
      </c>
      <c r="BK465" s="179">
        <f>ROUND(I465*H465,3)</f>
        <v>0</v>
      </c>
      <c r="BL465" s="18" t="s">
        <v>239</v>
      </c>
      <c r="BM465" s="177" t="s">
        <v>964</v>
      </c>
    </row>
    <row r="466" spans="1:65" s="13" customFormat="1" ht="11.25">
      <c r="B466" s="180"/>
      <c r="D466" s="181" t="s">
        <v>148</v>
      </c>
      <c r="E466" s="182" t="s">
        <v>1</v>
      </c>
      <c r="F466" s="183" t="s">
        <v>965</v>
      </c>
      <c r="H466" s="184">
        <v>15.3</v>
      </c>
      <c r="I466" s="185"/>
      <c r="L466" s="180"/>
      <c r="M466" s="186"/>
      <c r="N466" s="187"/>
      <c r="O466" s="187"/>
      <c r="P466" s="187"/>
      <c r="Q466" s="187"/>
      <c r="R466" s="187"/>
      <c r="S466" s="187"/>
      <c r="T466" s="188"/>
      <c r="AT466" s="182" t="s">
        <v>148</v>
      </c>
      <c r="AU466" s="182" t="s">
        <v>105</v>
      </c>
      <c r="AV466" s="13" t="s">
        <v>105</v>
      </c>
      <c r="AW466" s="13" t="s">
        <v>30</v>
      </c>
      <c r="AX466" s="13" t="s">
        <v>84</v>
      </c>
      <c r="AY466" s="182" t="s">
        <v>141</v>
      </c>
    </row>
    <row r="467" spans="1:65" s="2" customFormat="1" ht="16.5" customHeight="1">
      <c r="A467" s="33"/>
      <c r="B467" s="165"/>
      <c r="C467" s="207" t="s">
        <v>966</v>
      </c>
      <c r="D467" s="207" t="s">
        <v>297</v>
      </c>
      <c r="E467" s="208" t="s">
        <v>967</v>
      </c>
      <c r="F467" s="209" t="s">
        <v>968</v>
      </c>
      <c r="G467" s="210" t="s">
        <v>194</v>
      </c>
      <c r="H467" s="211">
        <v>122.4</v>
      </c>
      <c r="I467" s="211"/>
      <c r="J467" s="212">
        <f>ROUND(I467*H467,3)</f>
        <v>0</v>
      </c>
      <c r="K467" s="213"/>
      <c r="L467" s="214"/>
      <c r="M467" s="215" t="s">
        <v>1</v>
      </c>
      <c r="N467" s="216" t="s">
        <v>42</v>
      </c>
      <c r="O467" s="59"/>
      <c r="P467" s="175">
        <f>O467*H467</f>
        <v>0</v>
      </c>
      <c r="Q467" s="175">
        <v>2.0000000000000001E-4</v>
      </c>
      <c r="R467" s="175">
        <f>Q467*H467</f>
        <v>2.4480000000000002E-2</v>
      </c>
      <c r="S467" s="175">
        <v>0</v>
      </c>
      <c r="T467" s="176">
        <f>S467*H467</f>
        <v>0</v>
      </c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R467" s="177" t="s">
        <v>300</v>
      </c>
      <c r="AT467" s="177" t="s">
        <v>297</v>
      </c>
      <c r="AU467" s="177" t="s">
        <v>105</v>
      </c>
      <c r="AY467" s="18" t="s">
        <v>141</v>
      </c>
      <c r="BE467" s="178">
        <f>IF(N467="základná",J467,0)</f>
        <v>0</v>
      </c>
      <c r="BF467" s="178">
        <f>IF(N467="znížená",J467,0)</f>
        <v>0</v>
      </c>
      <c r="BG467" s="178">
        <f>IF(N467="zákl. prenesená",J467,0)</f>
        <v>0</v>
      </c>
      <c r="BH467" s="178">
        <f>IF(N467="zníž. prenesená",J467,0)</f>
        <v>0</v>
      </c>
      <c r="BI467" s="178">
        <f>IF(N467="nulová",J467,0)</f>
        <v>0</v>
      </c>
      <c r="BJ467" s="18" t="s">
        <v>105</v>
      </c>
      <c r="BK467" s="179">
        <f>ROUND(I467*H467,3)</f>
        <v>0</v>
      </c>
      <c r="BL467" s="18" t="s">
        <v>239</v>
      </c>
      <c r="BM467" s="177" t="s">
        <v>969</v>
      </c>
    </row>
    <row r="468" spans="1:65" s="2" customFormat="1" ht="16.5" customHeight="1">
      <c r="A468" s="33"/>
      <c r="B468" s="165"/>
      <c r="C468" s="207" t="s">
        <v>970</v>
      </c>
      <c r="D468" s="207" t="s">
        <v>297</v>
      </c>
      <c r="E468" s="208" t="s">
        <v>971</v>
      </c>
      <c r="F468" s="209" t="s">
        <v>972</v>
      </c>
      <c r="G468" s="210" t="s">
        <v>103</v>
      </c>
      <c r="H468" s="211">
        <v>9.4860000000000007</v>
      </c>
      <c r="I468" s="211"/>
      <c r="J468" s="212">
        <f>ROUND(I468*H468,3)</f>
        <v>0</v>
      </c>
      <c r="K468" s="213"/>
      <c r="L468" s="214"/>
      <c r="M468" s="215" t="s">
        <v>1</v>
      </c>
      <c r="N468" s="216" t="s">
        <v>42</v>
      </c>
      <c r="O468" s="59"/>
      <c r="P468" s="175">
        <f>O468*H468</f>
        <v>0</v>
      </c>
      <c r="Q468" s="175">
        <v>9.6799999999999994E-3</v>
      </c>
      <c r="R468" s="175">
        <f>Q468*H468</f>
        <v>9.182448E-2</v>
      </c>
      <c r="S468" s="175">
        <v>0</v>
      </c>
      <c r="T468" s="176">
        <f>S468*H468</f>
        <v>0</v>
      </c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R468" s="177" t="s">
        <v>300</v>
      </c>
      <c r="AT468" s="177" t="s">
        <v>297</v>
      </c>
      <c r="AU468" s="177" t="s">
        <v>105</v>
      </c>
      <c r="AY468" s="18" t="s">
        <v>141</v>
      </c>
      <c r="BE468" s="178">
        <f>IF(N468="základná",J468,0)</f>
        <v>0</v>
      </c>
      <c r="BF468" s="178">
        <f>IF(N468="znížená",J468,0)</f>
        <v>0</v>
      </c>
      <c r="BG468" s="178">
        <f>IF(N468="zákl. prenesená",J468,0)</f>
        <v>0</v>
      </c>
      <c r="BH468" s="178">
        <f>IF(N468="zníž. prenesená",J468,0)</f>
        <v>0</v>
      </c>
      <c r="BI468" s="178">
        <f>IF(N468="nulová",J468,0)</f>
        <v>0</v>
      </c>
      <c r="BJ468" s="18" t="s">
        <v>105</v>
      </c>
      <c r="BK468" s="179">
        <f>ROUND(I468*H468,3)</f>
        <v>0</v>
      </c>
      <c r="BL468" s="18" t="s">
        <v>239</v>
      </c>
      <c r="BM468" s="177" t="s">
        <v>973</v>
      </c>
    </row>
    <row r="469" spans="1:65" s="2" customFormat="1" ht="16.5" customHeight="1">
      <c r="A469" s="33"/>
      <c r="B469" s="165"/>
      <c r="C469" s="166" t="s">
        <v>974</v>
      </c>
      <c r="D469" s="166" t="s">
        <v>143</v>
      </c>
      <c r="E469" s="167" t="s">
        <v>975</v>
      </c>
      <c r="F469" s="168" t="s">
        <v>976</v>
      </c>
      <c r="G469" s="169" t="s">
        <v>220</v>
      </c>
      <c r="H469" s="170">
        <v>15.3</v>
      </c>
      <c r="I469" s="170"/>
      <c r="J469" s="171">
        <f>ROUND(I469*H469,3)</f>
        <v>0</v>
      </c>
      <c r="K469" s="172"/>
      <c r="L469" s="34"/>
      <c r="M469" s="173" t="s">
        <v>1</v>
      </c>
      <c r="N469" s="174" t="s">
        <v>42</v>
      </c>
      <c r="O469" s="59"/>
      <c r="P469" s="175">
        <f>O469*H469</f>
        <v>0</v>
      </c>
      <c r="Q469" s="175">
        <v>0</v>
      </c>
      <c r="R469" s="175">
        <f>Q469*H469</f>
        <v>0</v>
      </c>
      <c r="S469" s="175">
        <v>0</v>
      </c>
      <c r="T469" s="176">
        <f>S469*H469</f>
        <v>0</v>
      </c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R469" s="177" t="s">
        <v>239</v>
      </c>
      <c r="AT469" s="177" t="s">
        <v>143</v>
      </c>
      <c r="AU469" s="177" t="s">
        <v>105</v>
      </c>
      <c r="AY469" s="18" t="s">
        <v>141</v>
      </c>
      <c r="BE469" s="178">
        <f>IF(N469="základná",J469,0)</f>
        <v>0</v>
      </c>
      <c r="BF469" s="178">
        <f>IF(N469="znížená",J469,0)</f>
        <v>0</v>
      </c>
      <c r="BG469" s="178">
        <f>IF(N469="zákl. prenesená",J469,0)</f>
        <v>0</v>
      </c>
      <c r="BH469" s="178">
        <f>IF(N469="zníž. prenesená",J469,0)</f>
        <v>0</v>
      </c>
      <c r="BI469" s="178">
        <f>IF(N469="nulová",J469,0)</f>
        <v>0</v>
      </c>
      <c r="BJ469" s="18" t="s">
        <v>105</v>
      </c>
      <c r="BK469" s="179">
        <f>ROUND(I469*H469,3)</f>
        <v>0</v>
      </c>
      <c r="BL469" s="18" t="s">
        <v>239</v>
      </c>
      <c r="BM469" s="177" t="s">
        <v>977</v>
      </c>
    </row>
    <row r="470" spans="1:65" s="13" customFormat="1" ht="11.25">
      <c r="B470" s="180"/>
      <c r="D470" s="181" t="s">
        <v>148</v>
      </c>
      <c r="E470" s="182" t="s">
        <v>1</v>
      </c>
      <c r="F470" s="183" t="s">
        <v>978</v>
      </c>
      <c r="H470" s="184">
        <v>15.3</v>
      </c>
      <c r="I470" s="185"/>
      <c r="L470" s="180"/>
      <c r="M470" s="186"/>
      <c r="N470" s="187"/>
      <c r="O470" s="187"/>
      <c r="P470" s="187"/>
      <c r="Q470" s="187"/>
      <c r="R470" s="187"/>
      <c r="S470" s="187"/>
      <c r="T470" s="188"/>
      <c r="AT470" s="182" t="s">
        <v>148</v>
      </c>
      <c r="AU470" s="182" t="s">
        <v>105</v>
      </c>
      <c r="AV470" s="13" t="s">
        <v>105</v>
      </c>
      <c r="AW470" s="13" t="s">
        <v>30</v>
      </c>
      <c r="AX470" s="13" t="s">
        <v>84</v>
      </c>
      <c r="AY470" s="182" t="s">
        <v>141</v>
      </c>
    </row>
    <row r="471" spans="1:65" s="2" customFormat="1" ht="21.75" customHeight="1">
      <c r="A471" s="33"/>
      <c r="B471" s="165"/>
      <c r="C471" s="207" t="s">
        <v>979</v>
      </c>
      <c r="D471" s="207" t="s">
        <v>297</v>
      </c>
      <c r="E471" s="208" t="s">
        <v>980</v>
      </c>
      <c r="F471" s="209" t="s">
        <v>981</v>
      </c>
      <c r="G471" s="210" t="s">
        <v>220</v>
      </c>
      <c r="H471" s="211">
        <v>15.606</v>
      </c>
      <c r="I471" s="211"/>
      <c r="J471" s="212">
        <f>ROUND(I471*H471,3)</f>
        <v>0</v>
      </c>
      <c r="K471" s="213"/>
      <c r="L471" s="214"/>
      <c r="M471" s="215" t="s">
        <v>1</v>
      </c>
      <c r="N471" s="216" t="s">
        <v>42</v>
      </c>
      <c r="O471" s="59"/>
      <c r="P471" s="175">
        <f>O471*H471</f>
        <v>0</v>
      </c>
      <c r="Q471" s="175">
        <v>2.0000000000000001E-4</v>
      </c>
      <c r="R471" s="175">
        <f>Q471*H471</f>
        <v>3.1212000000000002E-3</v>
      </c>
      <c r="S471" s="175">
        <v>0</v>
      </c>
      <c r="T471" s="176">
        <f>S471*H471</f>
        <v>0</v>
      </c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R471" s="177" t="s">
        <v>300</v>
      </c>
      <c r="AT471" s="177" t="s">
        <v>297</v>
      </c>
      <c r="AU471" s="177" t="s">
        <v>105</v>
      </c>
      <c r="AY471" s="18" t="s">
        <v>141</v>
      </c>
      <c r="BE471" s="178">
        <f>IF(N471="základná",J471,0)</f>
        <v>0</v>
      </c>
      <c r="BF471" s="178">
        <f>IF(N471="znížená",J471,0)</f>
        <v>0</v>
      </c>
      <c r="BG471" s="178">
        <f>IF(N471="zákl. prenesená",J471,0)</f>
        <v>0</v>
      </c>
      <c r="BH471" s="178">
        <f>IF(N471="zníž. prenesená",J471,0)</f>
        <v>0</v>
      </c>
      <c r="BI471" s="178">
        <f>IF(N471="nulová",J471,0)</f>
        <v>0</v>
      </c>
      <c r="BJ471" s="18" t="s">
        <v>105</v>
      </c>
      <c r="BK471" s="179">
        <f>ROUND(I471*H471,3)</f>
        <v>0</v>
      </c>
      <c r="BL471" s="18" t="s">
        <v>239</v>
      </c>
      <c r="BM471" s="177" t="s">
        <v>982</v>
      </c>
    </row>
    <row r="472" spans="1:65" s="13" customFormat="1" ht="11.25">
      <c r="B472" s="180"/>
      <c r="D472" s="181" t="s">
        <v>148</v>
      </c>
      <c r="F472" s="183" t="s">
        <v>983</v>
      </c>
      <c r="H472" s="184">
        <v>15.606</v>
      </c>
      <c r="I472" s="185"/>
      <c r="L472" s="180"/>
      <c r="M472" s="186"/>
      <c r="N472" s="187"/>
      <c r="O472" s="187"/>
      <c r="P472" s="187"/>
      <c r="Q472" s="187"/>
      <c r="R472" s="187"/>
      <c r="S472" s="187"/>
      <c r="T472" s="188"/>
      <c r="AT472" s="182" t="s">
        <v>148</v>
      </c>
      <c r="AU472" s="182" t="s">
        <v>105</v>
      </c>
      <c r="AV472" s="13" t="s">
        <v>105</v>
      </c>
      <c r="AW472" s="13" t="s">
        <v>3</v>
      </c>
      <c r="AX472" s="13" t="s">
        <v>84</v>
      </c>
      <c r="AY472" s="182" t="s">
        <v>141</v>
      </c>
    </row>
    <row r="473" spans="1:65" s="2" customFormat="1" ht="21.75" customHeight="1">
      <c r="A473" s="33"/>
      <c r="B473" s="165"/>
      <c r="C473" s="166" t="s">
        <v>984</v>
      </c>
      <c r="D473" s="166" t="s">
        <v>143</v>
      </c>
      <c r="E473" s="167" t="s">
        <v>985</v>
      </c>
      <c r="F473" s="168" t="s">
        <v>986</v>
      </c>
      <c r="G473" s="169" t="s">
        <v>306</v>
      </c>
      <c r="H473" s="170"/>
      <c r="I473" s="170"/>
      <c r="J473" s="171">
        <f>ROUND(I473*H473,3)</f>
        <v>0</v>
      </c>
      <c r="K473" s="172"/>
      <c r="L473" s="34"/>
      <c r="M473" s="173" t="s">
        <v>1</v>
      </c>
      <c r="N473" s="174" t="s">
        <v>42</v>
      </c>
      <c r="O473" s="59"/>
      <c r="P473" s="175">
        <f>O473*H473</f>
        <v>0</v>
      </c>
      <c r="Q473" s="175">
        <v>0</v>
      </c>
      <c r="R473" s="175">
        <f>Q473*H473</f>
        <v>0</v>
      </c>
      <c r="S473" s="175">
        <v>0</v>
      </c>
      <c r="T473" s="176">
        <f>S473*H473</f>
        <v>0</v>
      </c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R473" s="177" t="s">
        <v>239</v>
      </c>
      <c r="AT473" s="177" t="s">
        <v>143</v>
      </c>
      <c r="AU473" s="177" t="s">
        <v>105</v>
      </c>
      <c r="AY473" s="18" t="s">
        <v>141</v>
      </c>
      <c r="BE473" s="178">
        <f>IF(N473="základná",J473,0)</f>
        <v>0</v>
      </c>
      <c r="BF473" s="178">
        <f>IF(N473="znížená",J473,0)</f>
        <v>0</v>
      </c>
      <c r="BG473" s="178">
        <f>IF(N473="zákl. prenesená",J473,0)</f>
        <v>0</v>
      </c>
      <c r="BH473" s="178">
        <f>IF(N473="zníž. prenesená",J473,0)</f>
        <v>0</v>
      </c>
      <c r="BI473" s="178">
        <f>IF(N473="nulová",J473,0)</f>
        <v>0</v>
      </c>
      <c r="BJ473" s="18" t="s">
        <v>105</v>
      </c>
      <c r="BK473" s="179">
        <f>ROUND(I473*H473,3)</f>
        <v>0</v>
      </c>
      <c r="BL473" s="18" t="s">
        <v>239</v>
      </c>
      <c r="BM473" s="177" t="s">
        <v>987</v>
      </c>
    </row>
    <row r="474" spans="1:65" s="12" customFormat="1" ht="22.9" customHeight="1">
      <c r="B474" s="153"/>
      <c r="D474" s="154" t="s">
        <v>75</v>
      </c>
      <c r="E474" s="163" t="s">
        <v>274</v>
      </c>
      <c r="F474" s="163" t="s">
        <v>275</v>
      </c>
      <c r="I474" s="156"/>
      <c r="J474" s="164">
        <f>BK474</f>
        <v>0</v>
      </c>
      <c r="L474" s="153"/>
      <c r="M474" s="157"/>
      <c r="N474" s="158"/>
      <c r="O474" s="158"/>
      <c r="P474" s="159">
        <f>SUM(P475:P501)</f>
        <v>0</v>
      </c>
      <c r="Q474" s="158"/>
      <c r="R474" s="159">
        <f>SUM(R475:R501)</f>
        <v>0.60714839999999992</v>
      </c>
      <c r="S474" s="158"/>
      <c r="T474" s="160">
        <f>SUM(T475:T501)</f>
        <v>0</v>
      </c>
      <c r="AR474" s="154" t="s">
        <v>105</v>
      </c>
      <c r="AT474" s="161" t="s">
        <v>75</v>
      </c>
      <c r="AU474" s="161" t="s">
        <v>84</v>
      </c>
      <c r="AY474" s="154" t="s">
        <v>141</v>
      </c>
      <c r="BK474" s="162">
        <f>SUM(BK475:BK501)</f>
        <v>0</v>
      </c>
    </row>
    <row r="475" spans="1:65" s="2" customFormat="1" ht="21.75" customHeight="1">
      <c r="A475" s="33"/>
      <c r="B475" s="165"/>
      <c r="C475" s="166" t="s">
        <v>988</v>
      </c>
      <c r="D475" s="166" t="s">
        <v>143</v>
      </c>
      <c r="E475" s="167" t="s">
        <v>989</v>
      </c>
      <c r="F475" s="168" t="s">
        <v>990</v>
      </c>
      <c r="G475" s="169" t="s">
        <v>103</v>
      </c>
      <c r="H475" s="170">
        <v>5.79</v>
      </c>
      <c r="I475" s="170"/>
      <c r="J475" s="171">
        <f>ROUND(I475*H475,3)</f>
        <v>0</v>
      </c>
      <c r="K475" s="172"/>
      <c r="L475" s="34"/>
      <c r="M475" s="173" t="s">
        <v>1</v>
      </c>
      <c r="N475" s="174" t="s">
        <v>42</v>
      </c>
      <c r="O475" s="59"/>
      <c r="P475" s="175">
        <f>O475*H475</f>
        <v>0</v>
      </c>
      <c r="Q475" s="175">
        <v>0</v>
      </c>
      <c r="R475" s="175">
        <f>Q475*H475</f>
        <v>0</v>
      </c>
      <c r="S475" s="175">
        <v>0</v>
      </c>
      <c r="T475" s="176">
        <f>S475*H475</f>
        <v>0</v>
      </c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R475" s="177" t="s">
        <v>239</v>
      </c>
      <c r="AT475" s="177" t="s">
        <v>143</v>
      </c>
      <c r="AU475" s="177" t="s">
        <v>105</v>
      </c>
      <c r="AY475" s="18" t="s">
        <v>141</v>
      </c>
      <c r="BE475" s="178">
        <f>IF(N475="základná",J475,0)</f>
        <v>0</v>
      </c>
      <c r="BF475" s="178">
        <f>IF(N475="znížená",J475,0)</f>
        <v>0</v>
      </c>
      <c r="BG475" s="178">
        <f>IF(N475="zákl. prenesená",J475,0)</f>
        <v>0</v>
      </c>
      <c r="BH475" s="178">
        <f>IF(N475="zníž. prenesená",J475,0)</f>
        <v>0</v>
      </c>
      <c r="BI475" s="178">
        <f>IF(N475="nulová",J475,0)</f>
        <v>0</v>
      </c>
      <c r="BJ475" s="18" t="s">
        <v>105</v>
      </c>
      <c r="BK475" s="179">
        <f>ROUND(I475*H475,3)</f>
        <v>0</v>
      </c>
      <c r="BL475" s="18" t="s">
        <v>239</v>
      </c>
      <c r="BM475" s="177" t="s">
        <v>991</v>
      </c>
    </row>
    <row r="476" spans="1:65" s="13" customFormat="1" ht="11.25">
      <c r="B476" s="180"/>
      <c r="D476" s="181" t="s">
        <v>148</v>
      </c>
      <c r="E476" s="182" t="s">
        <v>1</v>
      </c>
      <c r="F476" s="183" t="s">
        <v>369</v>
      </c>
      <c r="H476" s="184">
        <v>5.79</v>
      </c>
      <c r="I476" s="185"/>
      <c r="L476" s="180"/>
      <c r="M476" s="186"/>
      <c r="N476" s="187"/>
      <c r="O476" s="187"/>
      <c r="P476" s="187"/>
      <c r="Q476" s="187"/>
      <c r="R476" s="187"/>
      <c r="S476" s="187"/>
      <c r="T476" s="188"/>
      <c r="AT476" s="182" t="s">
        <v>148</v>
      </c>
      <c r="AU476" s="182" t="s">
        <v>105</v>
      </c>
      <c r="AV476" s="13" t="s">
        <v>105</v>
      </c>
      <c r="AW476" s="13" t="s">
        <v>30</v>
      </c>
      <c r="AX476" s="13" t="s">
        <v>84</v>
      </c>
      <c r="AY476" s="182" t="s">
        <v>141</v>
      </c>
    </row>
    <row r="477" spans="1:65" s="2" customFormat="1" ht="16.5" customHeight="1">
      <c r="A477" s="33"/>
      <c r="B477" s="165"/>
      <c r="C477" s="207" t="s">
        <v>992</v>
      </c>
      <c r="D477" s="207" t="s">
        <v>297</v>
      </c>
      <c r="E477" s="208" t="s">
        <v>993</v>
      </c>
      <c r="F477" s="209" t="s">
        <v>994</v>
      </c>
      <c r="G477" s="210" t="s">
        <v>103</v>
      </c>
      <c r="H477" s="211">
        <v>5.9059999999999997</v>
      </c>
      <c r="I477" s="211"/>
      <c r="J477" s="212">
        <f>ROUND(I477*H477,3)</f>
        <v>0</v>
      </c>
      <c r="K477" s="213"/>
      <c r="L477" s="214"/>
      <c r="M477" s="215" t="s">
        <v>1</v>
      </c>
      <c r="N477" s="216" t="s">
        <v>42</v>
      </c>
      <c r="O477" s="59"/>
      <c r="P477" s="175">
        <f>O477*H477</f>
        <v>0</v>
      </c>
      <c r="Q477" s="175">
        <v>2.9999999999999997E-4</v>
      </c>
      <c r="R477" s="175">
        <f>Q477*H477</f>
        <v>1.7717999999999998E-3</v>
      </c>
      <c r="S477" s="175">
        <v>0</v>
      </c>
      <c r="T477" s="176">
        <f>S477*H477</f>
        <v>0</v>
      </c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R477" s="177" t="s">
        <v>300</v>
      </c>
      <c r="AT477" s="177" t="s">
        <v>297</v>
      </c>
      <c r="AU477" s="177" t="s">
        <v>105</v>
      </c>
      <c r="AY477" s="18" t="s">
        <v>141</v>
      </c>
      <c r="BE477" s="178">
        <f>IF(N477="základná",J477,0)</f>
        <v>0</v>
      </c>
      <c r="BF477" s="178">
        <f>IF(N477="znížená",J477,0)</f>
        <v>0</v>
      </c>
      <c r="BG477" s="178">
        <f>IF(N477="zákl. prenesená",J477,0)</f>
        <v>0</v>
      </c>
      <c r="BH477" s="178">
        <f>IF(N477="zníž. prenesená",J477,0)</f>
        <v>0</v>
      </c>
      <c r="BI477" s="178">
        <f>IF(N477="nulová",J477,0)</f>
        <v>0</v>
      </c>
      <c r="BJ477" s="18" t="s">
        <v>105</v>
      </c>
      <c r="BK477" s="179">
        <f>ROUND(I477*H477,3)</f>
        <v>0</v>
      </c>
      <c r="BL477" s="18" t="s">
        <v>239</v>
      </c>
      <c r="BM477" s="177" t="s">
        <v>995</v>
      </c>
    </row>
    <row r="478" spans="1:65" s="2" customFormat="1" ht="19.5">
      <c r="A478" s="33"/>
      <c r="B478" s="34"/>
      <c r="C478" s="33"/>
      <c r="D478" s="181" t="s">
        <v>237</v>
      </c>
      <c r="E478" s="33"/>
      <c r="F478" s="197" t="s">
        <v>996</v>
      </c>
      <c r="G478" s="33"/>
      <c r="H478" s="33"/>
      <c r="I478" s="98"/>
      <c r="J478" s="33"/>
      <c r="K478" s="33"/>
      <c r="L478" s="34"/>
      <c r="M478" s="198"/>
      <c r="N478" s="199"/>
      <c r="O478" s="59"/>
      <c r="P478" s="59"/>
      <c r="Q478" s="59"/>
      <c r="R478" s="59"/>
      <c r="S478" s="59"/>
      <c r="T478" s="60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T478" s="18" t="s">
        <v>237</v>
      </c>
      <c r="AU478" s="18" t="s">
        <v>105</v>
      </c>
    </row>
    <row r="479" spans="1:65" s="13" customFormat="1" ht="11.25">
      <c r="B479" s="180"/>
      <c r="D479" s="181" t="s">
        <v>148</v>
      </c>
      <c r="F479" s="183" t="s">
        <v>997</v>
      </c>
      <c r="H479" s="184">
        <v>5.9059999999999997</v>
      </c>
      <c r="I479" s="185"/>
      <c r="L479" s="180"/>
      <c r="M479" s="186"/>
      <c r="N479" s="187"/>
      <c r="O479" s="187"/>
      <c r="P479" s="187"/>
      <c r="Q479" s="187"/>
      <c r="R479" s="187"/>
      <c r="S479" s="187"/>
      <c r="T479" s="188"/>
      <c r="AT479" s="182" t="s">
        <v>148</v>
      </c>
      <c r="AU479" s="182" t="s">
        <v>105</v>
      </c>
      <c r="AV479" s="13" t="s">
        <v>105</v>
      </c>
      <c r="AW479" s="13" t="s">
        <v>3</v>
      </c>
      <c r="AX479" s="13" t="s">
        <v>84</v>
      </c>
      <c r="AY479" s="182" t="s">
        <v>141</v>
      </c>
    </row>
    <row r="480" spans="1:65" s="2" customFormat="1" ht="21.75" customHeight="1">
      <c r="A480" s="33"/>
      <c r="B480" s="165"/>
      <c r="C480" s="166" t="s">
        <v>998</v>
      </c>
      <c r="D480" s="166" t="s">
        <v>143</v>
      </c>
      <c r="E480" s="167" t="s">
        <v>999</v>
      </c>
      <c r="F480" s="168" t="s">
        <v>1000</v>
      </c>
      <c r="G480" s="169" t="s">
        <v>103</v>
      </c>
      <c r="H480" s="170">
        <v>37.109000000000002</v>
      </c>
      <c r="I480" s="170"/>
      <c r="J480" s="171">
        <f>ROUND(I480*H480,3)</f>
        <v>0</v>
      </c>
      <c r="K480" s="172"/>
      <c r="L480" s="34"/>
      <c r="M480" s="173" t="s">
        <v>1</v>
      </c>
      <c r="N480" s="174" t="s">
        <v>42</v>
      </c>
      <c r="O480" s="59"/>
      <c r="P480" s="175">
        <f>O480*H480</f>
        <v>0</v>
      </c>
      <c r="Q480" s="175">
        <v>5.0000000000000001E-3</v>
      </c>
      <c r="R480" s="175">
        <f>Q480*H480</f>
        <v>0.18554500000000002</v>
      </c>
      <c r="S480" s="175">
        <v>0</v>
      </c>
      <c r="T480" s="176">
        <f>S480*H480</f>
        <v>0</v>
      </c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R480" s="177" t="s">
        <v>239</v>
      </c>
      <c r="AT480" s="177" t="s">
        <v>143</v>
      </c>
      <c r="AU480" s="177" t="s">
        <v>105</v>
      </c>
      <c r="AY480" s="18" t="s">
        <v>141</v>
      </c>
      <c r="BE480" s="178">
        <f>IF(N480="základná",J480,0)</f>
        <v>0</v>
      </c>
      <c r="BF480" s="178">
        <f>IF(N480="znížená",J480,0)</f>
        <v>0</v>
      </c>
      <c r="BG480" s="178">
        <f>IF(N480="zákl. prenesená",J480,0)</f>
        <v>0</v>
      </c>
      <c r="BH480" s="178">
        <f>IF(N480="zníž. prenesená",J480,0)</f>
        <v>0</v>
      </c>
      <c r="BI480" s="178">
        <f>IF(N480="nulová",J480,0)</f>
        <v>0</v>
      </c>
      <c r="BJ480" s="18" t="s">
        <v>105</v>
      </c>
      <c r="BK480" s="179">
        <f>ROUND(I480*H480,3)</f>
        <v>0</v>
      </c>
      <c r="BL480" s="18" t="s">
        <v>239</v>
      </c>
      <c r="BM480" s="177" t="s">
        <v>1001</v>
      </c>
    </row>
    <row r="481" spans="1:65" s="13" customFormat="1" ht="22.5">
      <c r="B481" s="180"/>
      <c r="D481" s="181" t="s">
        <v>148</v>
      </c>
      <c r="E481" s="182" t="s">
        <v>1</v>
      </c>
      <c r="F481" s="183" t="s">
        <v>1002</v>
      </c>
      <c r="H481" s="184">
        <v>37.109000000000002</v>
      </c>
      <c r="I481" s="185"/>
      <c r="L481" s="180"/>
      <c r="M481" s="186"/>
      <c r="N481" s="187"/>
      <c r="O481" s="187"/>
      <c r="P481" s="187"/>
      <c r="Q481" s="187"/>
      <c r="R481" s="187"/>
      <c r="S481" s="187"/>
      <c r="T481" s="188"/>
      <c r="AT481" s="182" t="s">
        <v>148</v>
      </c>
      <c r="AU481" s="182" t="s">
        <v>105</v>
      </c>
      <c r="AV481" s="13" t="s">
        <v>105</v>
      </c>
      <c r="AW481" s="13" t="s">
        <v>30</v>
      </c>
      <c r="AX481" s="13" t="s">
        <v>84</v>
      </c>
      <c r="AY481" s="182" t="s">
        <v>141</v>
      </c>
    </row>
    <row r="482" spans="1:65" s="2" customFormat="1" ht="16.5" customHeight="1">
      <c r="A482" s="33"/>
      <c r="B482" s="165"/>
      <c r="C482" s="207" t="s">
        <v>1003</v>
      </c>
      <c r="D482" s="207" t="s">
        <v>297</v>
      </c>
      <c r="E482" s="208" t="s">
        <v>1004</v>
      </c>
      <c r="F482" s="209" t="s">
        <v>1005</v>
      </c>
      <c r="G482" s="210" t="s">
        <v>103</v>
      </c>
      <c r="H482" s="211">
        <v>30.643999999999998</v>
      </c>
      <c r="I482" s="211"/>
      <c r="J482" s="212">
        <f>ROUND(I482*H482,3)</f>
        <v>0</v>
      </c>
      <c r="K482" s="213"/>
      <c r="L482" s="214"/>
      <c r="M482" s="215" t="s">
        <v>1</v>
      </c>
      <c r="N482" s="216" t="s">
        <v>42</v>
      </c>
      <c r="O482" s="59"/>
      <c r="P482" s="175">
        <f>O482*H482</f>
        <v>0</v>
      </c>
      <c r="Q482" s="175">
        <v>2.0000000000000001E-4</v>
      </c>
      <c r="R482" s="175">
        <f>Q482*H482</f>
        <v>6.1288000000000002E-3</v>
      </c>
      <c r="S482" s="175">
        <v>0</v>
      </c>
      <c r="T482" s="176">
        <f>S482*H482</f>
        <v>0</v>
      </c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R482" s="177" t="s">
        <v>300</v>
      </c>
      <c r="AT482" s="177" t="s">
        <v>297</v>
      </c>
      <c r="AU482" s="177" t="s">
        <v>105</v>
      </c>
      <c r="AY482" s="18" t="s">
        <v>141</v>
      </c>
      <c r="BE482" s="178">
        <f>IF(N482="základná",J482,0)</f>
        <v>0</v>
      </c>
      <c r="BF482" s="178">
        <f>IF(N482="znížená",J482,0)</f>
        <v>0</v>
      </c>
      <c r="BG482" s="178">
        <f>IF(N482="zákl. prenesená",J482,0)</f>
        <v>0</v>
      </c>
      <c r="BH482" s="178">
        <f>IF(N482="zníž. prenesená",J482,0)</f>
        <v>0</v>
      </c>
      <c r="BI482" s="178">
        <f>IF(N482="nulová",J482,0)</f>
        <v>0</v>
      </c>
      <c r="BJ482" s="18" t="s">
        <v>105</v>
      </c>
      <c r="BK482" s="179">
        <f>ROUND(I482*H482,3)</f>
        <v>0</v>
      </c>
      <c r="BL482" s="18" t="s">
        <v>239</v>
      </c>
      <c r="BM482" s="177" t="s">
        <v>1006</v>
      </c>
    </row>
    <row r="483" spans="1:65" s="2" customFormat="1" ht="19.5">
      <c r="A483" s="33"/>
      <c r="B483" s="34"/>
      <c r="C483" s="33"/>
      <c r="D483" s="181" t="s">
        <v>237</v>
      </c>
      <c r="E483" s="33"/>
      <c r="F483" s="197" t="s">
        <v>996</v>
      </c>
      <c r="G483" s="33"/>
      <c r="H483" s="33"/>
      <c r="I483" s="98"/>
      <c r="J483" s="33"/>
      <c r="K483" s="33"/>
      <c r="L483" s="34"/>
      <c r="M483" s="198"/>
      <c r="N483" s="199"/>
      <c r="O483" s="59"/>
      <c r="P483" s="59"/>
      <c r="Q483" s="59"/>
      <c r="R483" s="59"/>
      <c r="S483" s="59"/>
      <c r="T483" s="60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T483" s="18" t="s">
        <v>237</v>
      </c>
      <c r="AU483" s="18" t="s">
        <v>105</v>
      </c>
    </row>
    <row r="484" spans="1:65" s="13" customFormat="1" ht="22.5">
      <c r="B484" s="180"/>
      <c r="D484" s="181" t="s">
        <v>148</v>
      </c>
      <c r="E484" s="182" t="s">
        <v>1</v>
      </c>
      <c r="F484" s="183" t="s">
        <v>1007</v>
      </c>
      <c r="H484" s="184">
        <v>30.042999999999999</v>
      </c>
      <c r="I484" s="185"/>
      <c r="L484" s="180"/>
      <c r="M484" s="186"/>
      <c r="N484" s="187"/>
      <c r="O484" s="187"/>
      <c r="P484" s="187"/>
      <c r="Q484" s="187"/>
      <c r="R484" s="187"/>
      <c r="S484" s="187"/>
      <c r="T484" s="188"/>
      <c r="AT484" s="182" t="s">
        <v>148</v>
      </c>
      <c r="AU484" s="182" t="s">
        <v>105</v>
      </c>
      <c r="AV484" s="13" t="s">
        <v>105</v>
      </c>
      <c r="AW484" s="13" t="s">
        <v>30</v>
      </c>
      <c r="AX484" s="13" t="s">
        <v>84</v>
      </c>
      <c r="AY484" s="182" t="s">
        <v>141</v>
      </c>
    </row>
    <row r="485" spans="1:65" s="13" customFormat="1" ht="11.25">
      <c r="B485" s="180"/>
      <c r="D485" s="181" t="s">
        <v>148</v>
      </c>
      <c r="F485" s="183" t="s">
        <v>1008</v>
      </c>
      <c r="H485" s="184">
        <v>30.643999999999998</v>
      </c>
      <c r="I485" s="185"/>
      <c r="L485" s="180"/>
      <c r="M485" s="186"/>
      <c r="N485" s="187"/>
      <c r="O485" s="187"/>
      <c r="P485" s="187"/>
      <c r="Q485" s="187"/>
      <c r="R485" s="187"/>
      <c r="S485" s="187"/>
      <c r="T485" s="188"/>
      <c r="AT485" s="182" t="s">
        <v>148</v>
      </c>
      <c r="AU485" s="182" t="s">
        <v>105</v>
      </c>
      <c r="AV485" s="13" t="s">
        <v>105</v>
      </c>
      <c r="AW485" s="13" t="s">
        <v>3</v>
      </c>
      <c r="AX485" s="13" t="s">
        <v>84</v>
      </c>
      <c r="AY485" s="182" t="s">
        <v>141</v>
      </c>
    </row>
    <row r="486" spans="1:65" s="2" customFormat="1" ht="16.5" customHeight="1">
      <c r="A486" s="33"/>
      <c r="B486" s="165"/>
      <c r="C486" s="207" t="s">
        <v>1009</v>
      </c>
      <c r="D486" s="207" t="s">
        <v>297</v>
      </c>
      <c r="E486" s="208" t="s">
        <v>1010</v>
      </c>
      <c r="F486" s="209" t="s">
        <v>1011</v>
      </c>
      <c r="G486" s="210" t="s">
        <v>103</v>
      </c>
      <c r="H486" s="211">
        <v>7.2069999999999999</v>
      </c>
      <c r="I486" s="211"/>
      <c r="J486" s="212">
        <f>ROUND(I486*H486,3)</f>
        <v>0</v>
      </c>
      <c r="K486" s="213"/>
      <c r="L486" s="214"/>
      <c r="M486" s="215" t="s">
        <v>1</v>
      </c>
      <c r="N486" s="216" t="s">
        <v>42</v>
      </c>
      <c r="O486" s="59"/>
      <c r="P486" s="175">
        <f>O486*H486</f>
        <v>0</v>
      </c>
      <c r="Q486" s="175">
        <v>4.0000000000000002E-4</v>
      </c>
      <c r="R486" s="175">
        <f>Q486*H486</f>
        <v>2.8828E-3</v>
      </c>
      <c r="S486" s="175">
        <v>0</v>
      </c>
      <c r="T486" s="176">
        <f>S486*H486</f>
        <v>0</v>
      </c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R486" s="177" t="s">
        <v>300</v>
      </c>
      <c r="AT486" s="177" t="s">
        <v>297</v>
      </c>
      <c r="AU486" s="177" t="s">
        <v>105</v>
      </c>
      <c r="AY486" s="18" t="s">
        <v>141</v>
      </c>
      <c r="BE486" s="178">
        <f>IF(N486="základná",J486,0)</f>
        <v>0</v>
      </c>
      <c r="BF486" s="178">
        <f>IF(N486="znížená",J486,0)</f>
        <v>0</v>
      </c>
      <c r="BG486" s="178">
        <f>IF(N486="zákl. prenesená",J486,0)</f>
        <v>0</v>
      </c>
      <c r="BH486" s="178">
        <f>IF(N486="zníž. prenesená",J486,0)</f>
        <v>0</v>
      </c>
      <c r="BI486" s="178">
        <f>IF(N486="nulová",J486,0)</f>
        <v>0</v>
      </c>
      <c r="BJ486" s="18" t="s">
        <v>105</v>
      </c>
      <c r="BK486" s="179">
        <f>ROUND(I486*H486,3)</f>
        <v>0</v>
      </c>
      <c r="BL486" s="18" t="s">
        <v>239</v>
      </c>
      <c r="BM486" s="177" t="s">
        <v>1012</v>
      </c>
    </row>
    <row r="487" spans="1:65" s="2" customFormat="1" ht="19.5">
      <c r="A487" s="33"/>
      <c r="B487" s="34"/>
      <c r="C487" s="33"/>
      <c r="D487" s="181" t="s">
        <v>237</v>
      </c>
      <c r="E487" s="33"/>
      <c r="F487" s="197" t="s">
        <v>996</v>
      </c>
      <c r="G487" s="33"/>
      <c r="H487" s="33"/>
      <c r="I487" s="98"/>
      <c r="J487" s="33"/>
      <c r="K487" s="33"/>
      <c r="L487" s="34"/>
      <c r="M487" s="198"/>
      <c r="N487" s="199"/>
      <c r="O487" s="59"/>
      <c r="P487" s="59"/>
      <c r="Q487" s="59"/>
      <c r="R487" s="59"/>
      <c r="S487" s="59"/>
      <c r="T487" s="60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T487" s="18" t="s">
        <v>237</v>
      </c>
      <c r="AU487" s="18" t="s">
        <v>105</v>
      </c>
    </row>
    <row r="488" spans="1:65" s="13" customFormat="1" ht="22.5">
      <c r="B488" s="180"/>
      <c r="D488" s="181" t="s">
        <v>148</v>
      </c>
      <c r="E488" s="182" t="s">
        <v>1</v>
      </c>
      <c r="F488" s="183" t="s">
        <v>1013</v>
      </c>
      <c r="H488" s="184">
        <v>7.0659999999999998</v>
      </c>
      <c r="I488" s="185"/>
      <c r="L488" s="180"/>
      <c r="M488" s="186"/>
      <c r="N488" s="187"/>
      <c r="O488" s="187"/>
      <c r="P488" s="187"/>
      <c r="Q488" s="187"/>
      <c r="R488" s="187"/>
      <c r="S488" s="187"/>
      <c r="T488" s="188"/>
      <c r="AT488" s="182" t="s">
        <v>148</v>
      </c>
      <c r="AU488" s="182" t="s">
        <v>105</v>
      </c>
      <c r="AV488" s="13" t="s">
        <v>105</v>
      </c>
      <c r="AW488" s="13" t="s">
        <v>30</v>
      </c>
      <c r="AX488" s="13" t="s">
        <v>84</v>
      </c>
      <c r="AY488" s="182" t="s">
        <v>141</v>
      </c>
    </row>
    <row r="489" spans="1:65" s="13" customFormat="1" ht="11.25">
      <c r="B489" s="180"/>
      <c r="D489" s="181" t="s">
        <v>148</v>
      </c>
      <c r="F489" s="183" t="s">
        <v>1014</v>
      </c>
      <c r="H489" s="184">
        <v>7.2069999999999999</v>
      </c>
      <c r="I489" s="185"/>
      <c r="L489" s="180"/>
      <c r="M489" s="186"/>
      <c r="N489" s="187"/>
      <c r="O489" s="187"/>
      <c r="P489" s="187"/>
      <c r="Q489" s="187"/>
      <c r="R489" s="187"/>
      <c r="S489" s="187"/>
      <c r="T489" s="188"/>
      <c r="AT489" s="182" t="s">
        <v>148</v>
      </c>
      <c r="AU489" s="182" t="s">
        <v>105</v>
      </c>
      <c r="AV489" s="13" t="s">
        <v>105</v>
      </c>
      <c r="AW489" s="13" t="s">
        <v>3</v>
      </c>
      <c r="AX489" s="13" t="s">
        <v>84</v>
      </c>
      <c r="AY489" s="182" t="s">
        <v>141</v>
      </c>
    </row>
    <row r="490" spans="1:65" s="2" customFormat="1" ht="21.75" customHeight="1">
      <c r="A490" s="33"/>
      <c r="B490" s="165"/>
      <c r="C490" s="166" t="s">
        <v>1015</v>
      </c>
      <c r="D490" s="166" t="s">
        <v>143</v>
      </c>
      <c r="E490" s="167" t="s">
        <v>1016</v>
      </c>
      <c r="F490" s="168" t="s">
        <v>1017</v>
      </c>
      <c r="G490" s="169" t="s">
        <v>103</v>
      </c>
      <c r="H490" s="170">
        <v>16.7</v>
      </c>
      <c r="I490" s="170"/>
      <c r="J490" s="171">
        <f>ROUND(I490*H490,3)</f>
        <v>0</v>
      </c>
      <c r="K490" s="172"/>
      <c r="L490" s="34"/>
      <c r="M490" s="173" t="s">
        <v>1</v>
      </c>
      <c r="N490" s="174" t="s">
        <v>42</v>
      </c>
      <c r="O490" s="59"/>
      <c r="P490" s="175">
        <f>O490*H490</f>
        <v>0</v>
      </c>
      <c r="Q490" s="175">
        <v>0</v>
      </c>
      <c r="R490" s="175">
        <f>Q490*H490</f>
        <v>0</v>
      </c>
      <c r="S490" s="175">
        <v>0</v>
      </c>
      <c r="T490" s="176">
        <f>S490*H490</f>
        <v>0</v>
      </c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R490" s="177" t="s">
        <v>239</v>
      </c>
      <c r="AT490" s="177" t="s">
        <v>143</v>
      </c>
      <c r="AU490" s="177" t="s">
        <v>105</v>
      </c>
      <c r="AY490" s="18" t="s">
        <v>141</v>
      </c>
      <c r="BE490" s="178">
        <f>IF(N490="základná",J490,0)</f>
        <v>0</v>
      </c>
      <c r="BF490" s="178">
        <f>IF(N490="znížená",J490,0)</f>
        <v>0</v>
      </c>
      <c r="BG490" s="178">
        <f>IF(N490="zákl. prenesená",J490,0)</f>
        <v>0</v>
      </c>
      <c r="BH490" s="178">
        <f>IF(N490="zníž. prenesená",J490,0)</f>
        <v>0</v>
      </c>
      <c r="BI490" s="178">
        <f>IF(N490="nulová",J490,0)</f>
        <v>0</v>
      </c>
      <c r="BJ490" s="18" t="s">
        <v>105</v>
      </c>
      <c r="BK490" s="179">
        <f>ROUND(I490*H490,3)</f>
        <v>0</v>
      </c>
      <c r="BL490" s="18" t="s">
        <v>239</v>
      </c>
      <c r="BM490" s="177" t="s">
        <v>1018</v>
      </c>
    </row>
    <row r="491" spans="1:65" s="13" customFormat="1" ht="11.25">
      <c r="B491" s="180"/>
      <c r="D491" s="181" t="s">
        <v>148</v>
      </c>
      <c r="E491" s="182" t="s">
        <v>1</v>
      </c>
      <c r="F491" s="183" t="s">
        <v>1019</v>
      </c>
      <c r="H491" s="184">
        <v>14.6</v>
      </c>
      <c r="I491" s="185"/>
      <c r="L491" s="180"/>
      <c r="M491" s="186"/>
      <c r="N491" s="187"/>
      <c r="O491" s="187"/>
      <c r="P491" s="187"/>
      <c r="Q491" s="187"/>
      <c r="R491" s="187"/>
      <c r="S491" s="187"/>
      <c r="T491" s="188"/>
      <c r="AT491" s="182" t="s">
        <v>148</v>
      </c>
      <c r="AU491" s="182" t="s">
        <v>105</v>
      </c>
      <c r="AV491" s="13" t="s">
        <v>105</v>
      </c>
      <c r="AW491" s="13" t="s">
        <v>30</v>
      </c>
      <c r="AX491" s="13" t="s">
        <v>76</v>
      </c>
      <c r="AY491" s="182" t="s">
        <v>141</v>
      </c>
    </row>
    <row r="492" spans="1:65" s="13" customFormat="1" ht="11.25">
      <c r="B492" s="180"/>
      <c r="D492" s="181" t="s">
        <v>148</v>
      </c>
      <c r="E492" s="182" t="s">
        <v>1</v>
      </c>
      <c r="F492" s="183" t="s">
        <v>1020</v>
      </c>
      <c r="H492" s="184">
        <v>2.1</v>
      </c>
      <c r="I492" s="185"/>
      <c r="L492" s="180"/>
      <c r="M492" s="186"/>
      <c r="N492" s="187"/>
      <c r="O492" s="187"/>
      <c r="P492" s="187"/>
      <c r="Q492" s="187"/>
      <c r="R492" s="187"/>
      <c r="S492" s="187"/>
      <c r="T492" s="188"/>
      <c r="AT492" s="182" t="s">
        <v>148</v>
      </c>
      <c r="AU492" s="182" t="s">
        <v>105</v>
      </c>
      <c r="AV492" s="13" t="s">
        <v>105</v>
      </c>
      <c r="AW492" s="13" t="s">
        <v>30</v>
      </c>
      <c r="AX492" s="13" t="s">
        <v>76</v>
      </c>
      <c r="AY492" s="182" t="s">
        <v>141</v>
      </c>
    </row>
    <row r="493" spans="1:65" s="14" customFormat="1" ht="11.25">
      <c r="B493" s="189"/>
      <c r="D493" s="181" t="s">
        <v>148</v>
      </c>
      <c r="E493" s="190" t="s">
        <v>1</v>
      </c>
      <c r="F493" s="191" t="s">
        <v>174</v>
      </c>
      <c r="H493" s="192">
        <v>16.7</v>
      </c>
      <c r="I493" s="193"/>
      <c r="L493" s="189"/>
      <c r="M493" s="194"/>
      <c r="N493" s="195"/>
      <c r="O493" s="195"/>
      <c r="P493" s="195"/>
      <c r="Q493" s="195"/>
      <c r="R493" s="195"/>
      <c r="S493" s="195"/>
      <c r="T493" s="196"/>
      <c r="AT493" s="190" t="s">
        <v>148</v>
      </c>
      <c r="AU493" s="190" t="s">
        <v>105</v>
      </c>
      <c r="AV493" s="14" t="s">
        <v>146</v>
      </c>
      <c r="AW493" s="14" t="s">
        <v>30</v>
      </c>
      <c r="AX493" s="14" t="s">
        <v>84</v>
      </c>
      <c r="AY493" s="190" t="s">
        <v>141</v>
      </c>
    </row>
    <row r="494" spans="1:65" s="2" customFormat="1" ht="33" customHeight="1">
      <c r="A494" s="33"/>
      <c r="B494" s="165"/>
      <c r="C494" s="207" t="s">
        <v>1021</v>
      </c>
      <c r="D494" s="207" t="s">
        <v>297</v>
      </c>
      <c r="E494" s="208" t="s">
        <v>1022</v>
      </c>
      <c r="F494" s="209" t="s">
        <v>1023</v>
      </c>
      <c r="G494" s="210" t="s">
        <v>103</v>
      </c>
      <c r="H494" s="211">
        <v>17.033999999999999</v>
      </c>
      <c r="I494" s="211"/>
      <c r="J494" s="212">
        <f>ROUND(I494*H494,3)</f>
        <v>0</v>
      </c>
      <c r="K494" s="213"/>
      <c r="L494" s="214"/>
      <c r="M494" s="215" t="s">
        <v>1</v>
      </c>
      <c r="N494" s="216" t="s">
        <v>42</v>
      </c>
      <c r="O494" s="59"/>
      <c r="P494" s="175">
        <f>O494*H494</f>
        <v>0</v>
      </c>
      <c r="Q494" s="175">
        <v>8.9999999999999993E-3</v>
      </c>
      <c r="R494" s="175">
        <f>Q494*H494</f>
        <v>0.15330599999999997</v>
      </c>
      <c r="S494" s="175">
        <v>0</v>
      </c>
      <c r="T494" s="176">
        <f>S494*H494</f>
        <v>0</v>
      </c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R494" s="177" t="s">
        <v>300</v>
      </c>
      <c r="AT494" s="177" t="s">
        <v>297</v>
      </c>
      <c r="AU494" s="177" t="s">
        <v>105</v>
      </c>
      <c r="AY494" s="18" t="s">
        <v>141</v>
      </c>
      <c r="BE494" s="178">
        <f>IF(N494="základná",J494,0)</f>
        <v>0</v>
      </c>
      <c r="BF494" s="178">
        <f>IF(N494="znížená",J494,0)</f>
        <v>0</v>
      </c>
      <c r="BG494" s="178">
        <f>IF(N494="zákl. prenesená",J494,0)</f>
        <v>0</v>
      </c>
      <c r="BH494" s="178">
        <f>IF(N494="zníž. prenesená",J494,0)</f>
        <v>0</v>
      </c>
      <c r="BI494" s="178">
        <f>IF(N494="nulová",J494,0)</f>
        <v>0</v>
      </c>
      <c r="BJ494" s="18" t="s">
        <v>105</v>
      </c>
      <c r="BK494" s="179">
        <f>ROUND(I494*H494,3)</f>
        <v>0</v>
      </c>
      <c r="BL494" s="18" t="s">
        <v>239</v>
      </c>
      <c r="BM494" s="177" t="s">
        <v>1024</v>
      </c>
    </row>
    <row r="495" spans="1:65" s="13" customFormat="1" ht="11.25">
      <c r="B495" s="180"/>
      <c r="D495" s="181" t="s">
        <v>148</v>
      </c>
      <c r="F495" s="183" t="s">
        <v>1025</v>
      </c>
      <c r="H495" s="184">
        <v>17.033999999999999</v>
      </c>
      <c r="I495" s="185"/>
      <c r="L495" s="180"/>
      <c r="M495" s="186"/>
      <c r="N495" s="187"/>
      <c r="O495" s="187"/>
      <c r="P495" s="187"/>
      <c r="Q495" s="187"/>
      <c r="R495" s="187"/>
      <c r="S495" s="187"/>
      <c r="T495" s="188"/>
      <c r="AT495" s="182" t="s">
        <v>148</v>
      </c>
      <c r="AU495" s="182" t="s">
        <v>105</v>
      </c>
      <c r="AV495" s="13" t="s">
        <v>105</v>
      </c>
      <c r="AW495" s="13" t="s">
        <v>3</v>
      </c>
      <c r="AX495" s="13" t="s">
        <v>84</v>
      </c>
      <c r="AY495" s="182" t="s">
        <v>141</v>
      </c>
    </row>
    <row r="496" spans="1:65" s="2" customFormat="1" ht="21.75" customHeight="1">
      <c r="A496" s="33"/>
      <c r="B496" s="165"/>
      <c r="C496" s="166" t="s">
        <v>1026</v>
      </c>
      <c r="D496" s="166" t="s">
        <v>143</v>
      </c>
      <c r="E496" s="167" t="s">
        <v>1027</v>
      </c>
      <c r="F496" s="168" t="s">
        <v>1028</v>
      </c>
      <c r="G496" s="169" t="s">
        <v>103</v>
      </c>
      <c r="H496" s="170">
        <v>16.7</v>
      </c>
      <c r="I496" s="170"/>
      <c r="J496" s="171">
        <f>ROUND(I496*H496,3)</f>
        <v>0</v>
      </c>
      <c r="K496" s="172"/>
      <c r="L496" s="34"/>
      <c r="M496" s="173" t="s">
        <v>1</v>
      </c>
      <c r="N496" s="174" t="s">
        <v>42</v>
      </c>
      <c r="O496" s="59"/>
      <c r="P496" s="175">
        <f>O496*H496</f>
        <v>0</v>
      </c>
      <c r="Q496" s="175">
        <v>1.2E-4</v>
      </c>
      <c r="R496" s="175">
        <f>Q496*H496</f>
        <v>2.0040000000000001E-3</v>
      </c>
      <c r="S496" s="175">
        <v>0</v>
      </c>
      <c r="T496" s="176">
        <f>S496*H496</f>
        <v>0</v>
      </c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R496" s="177" t="s">
        <v>239</v>
      </c>
      <c r="AT496" s="177" t="s">
        <v>143</v>
      </c>
      <c r="AU496" s="177" t="s">
        <v>105</v>
      </c>
      <c r="AY496" s="18" t="s">
        <v>141</v>
      </c>
      <c r="BE496" s="178">
        <f>IF(N496="základná",J496,0)</f>
        <v>0</v>
      </c>
      <c r="BF496" s="178">
        <f>IF(N496="znížená",J496,0)</f>
        <v>0</v>
      </c>
      <c r="BG496" s="178">
        <f>IF(N496="zákl. prenesená",J496,0)</f>
        <v>0</v>
      </c>
      <c r="BH496" s="178">
        <f>IF(N496="zníž. prenesená",J496,0)</f>
        <v>0</v>
      </c>
      <c r="BI496" s="178">
        <f>IF(N496="nulová",J496,0)</f>
        <v>0</v>
      </c>
      <c r="BJ496" s="18" t="s">
        <v>105</v>
      </c>
      <c r="BK496" s="179">
        <f>ROUND(I496*H496,3)</f>
        <v>0</v>
      </c>
      <c r="BL496" s="18" t="s">
        <v>239</v>
      </c>
      <c r="BM496" s="177" t="s">
        <v>1029</v>
      </c>
    </row>
    <row r="497" spans="1:65" s="13" customFormat="1" ht="11.25">
      <c r="B497" s="180"/>
      <c r="D497" s="181" t="s">
        <v>148</v>
      </c>
      <c r="E497" s="182" t="s">
        <v>1</v>
      </c>
      <c r="F497" s="183" t="s">
        <v>1019</v>
      </c>
      <c r="H497" s="184">
        <v>14.6</v>
      </c>
      <c r="I497" s="185"/>
      <c r="L497" s="180"/>
      <c r="M497" s="186"/>
      <c r="N497" s="187"/>
      <c r="O497" s="187"/>
      <c r="P497" s="187"/>
      <c r="Q497" s="187"/>
      <c r="R497" s="187"/>
      <c r="S497" s="187"/>
      <c r="T497" s="188"/>
      <c r="AT497" s="182" t="s">
        <v>148</v>
      </c>
      <c r="AU497" s="182" t="s">
        <v>105</v>
      </c>
      <c r="AV497" s="13" t="s">
        <v>105</v>
      </c>
      <c r="AW497" s="13" t="s">
        <v>30</v>
      </c>
      <c r="AX497" s="13" t="s">
        <v>76</v>
      </c>
      <c r="AY497" s="182" t="s">
        <v>141</v>
      </c>
    </row>
    <row r="498" spans="1:65" s="13" customFormat="1" ht="11.25">
      <c r="B498" s="180"/>
      <c r="D498" s="181" t="s">
        <v>148</v>
      </c>
      <c r="E498" s="182" t="s">
        <v>1</v>
      </c>
      <c r="F498" s="183" t="s">
        <v>1020</v>
      </c>
      <c r="H498" s="184">
        <v>2.1</v>
      </c>
      <c r="I498" s="185"/>
      <c r="L498" s="180"/>
      <c r="M498" s="186"/>
      <c r="N498" s="187"/>
      <c r="O498" s="187"/>
      <c r="P498" s="187"/>
      <c r="Q498" s="187"/>
      <c r="R498" s="187"/>
      <c r="S498" s="187"/>
      <c r="T498" s="188"/>
      <c r="AT498" s="182" t="s">
        <v>148</v>
      </c>
      <c r="AU498" s="182" t="s">
        <v>105</v>
      </c>
      <c r="AV498" s="13" t="s">
        <v>105</v>
      </c>
      <c r="AW498" s="13" t="s">
        <v>30</v>
      </c>
      <c r="AX498" s="13" t="s">
        <v>76</v>
      </c>
      <c r="AY498" s="182" t="s">
        <v>141</v>
      </c>
    </row>
    <row r="499" spans="1:65" s="14" customFormat="1" ht="11.25">
      <c r="B499" s="189"/>
      <c r="D499" s="181" t="s">
        <v>148</v>
      </c>
      <c r="E499" s="190" t="s">
        <v>1</v>
      </c>
      <c r="F499" s="191" t="s">
        <v>174</v>
      </c>
      <c r="H499" s="192">
        <v>16.7</v>
      </c>
      <c r="I499" s="193"/>
      <c r="L499" s="189"/>
      <c r="M499" s="194"/>
      <c r="N499" s="195"/>
      <c r="O499" s="195"/>
      <c r="P499" s="195"/>
      <c r="Q499" s="195"/>
      <c r="R499" s="195"/>
      <c r="S499" s="195"/>
      <c r="T499" s="196"/>
      <c r="AT499" s="190" t="s">
        <v>148</v>
      </c>
      <c r="AU499" s="190" t="s">
        <v>105</v>
      </c>
      <c r="AV499" s="14" t="s">
        <v>146</v>
      </c>
      <c r="AW499" s="14" t="s">
        <v>30</v>
      </c>
      <c r="AX499" s="14" t="s">
        <v>84</v>
      </c>
      <c r="AY499" s="190" t="s">
        <v>141</v>
      </c>
    </row>
    <row r="500" spans="1:65" s="2" customFormat="1" ht="21.75" customHeight="1">
      <c r="A500" s="33"/>
      <c r="B500" s="165"/>
      <c r="C500" s="207" t="s">
        <v>1030</v>
      </c>
      <c r="D500" s="207" t="s">
        <v>297</v>
      </c>
      <c r="E500" s="208" t="s">
        <v>1031</v>
      </c>
      <c r="F500" s="209" t="s">
        <v>1032</v>
      </c>
      <c r="G500" s="210" t="s">
        <v>103</v>
      </c>
      <c r="H500" s="211">
        <v>34.067999999999998</v>
      </c>
      <c r="I500" s="211"/>
      <c r="J500" s="212">
        <f>ROUND(I500*H500,3)</f>
        <v>0</v>
      </c>
      <c r="K500" s="213"/>
      <c r="L500" s="214"/>
      <c r="M500" s="215" t="s">
        <v>1</v>
      </c>
      <c r="N500" s="216" t="s">
        <v>42</v>
      </c>
      <c r="O500" s="59"/>
      <c r="P500" s="175">
        <f>O500*H500</f>
        <v>0</v>
      </c>
      <c r="Q500" s="175">
        <v>7.4999999999999997E-3</v>
      </c>
      <c r="R500" s="175">
        <f>Q500*H500</f>
        <v>0.25550999999999996</v>
      </c>
      <c r="S500" s="175">
        <v>0</v>
      </c>
      <c r="T500" s="176">
        <f>S500*H500</f>
        <v>0</v>
      </c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R500" s="177" t="s">
        <v>300</v>
      </c>
      <c r="AT500" s="177" t="s">
        <v>297</v>
      </c>
      <c r="AU500" s="177" t="s">
        <v>105</v>
      </c>
      <c r="AY500" s="18" t="s">
        <v>141</v>
      </c>
      <c r="BE500" s="178">
        <f>IF(N500="základná",J500,0)</f>
        <v>0</v>
      </c>
      <c r="BF500" s="178">
        <f>IF(N500="znížená",J500,0)</f>
        <v>0</v>
      </c>
      <c r="BG500" s="178">
        <f>IF(N500="zákl. prenesená",J500,0)</f>
        <v>0</v>
      </c>
      <c r="BH500" s="178">
        <f>IF(N500="zníž. prenesená",J500,0)</f>
        <v>0</v>
      </c>
      <c r="BI500" s="178">
        <f>IF(N500="nulová",J500,0)</f>
        <v>0</v>
      </c>
      <c r="BJ500" s="18" t="s">
        <v>105</v>
      </c>
      <c r="BK500" s="179">
        <f>ROUND(I500*H500,3)</f>
        <v>0</v>
      </c>
      <c r="BL500" s="18" t="s">
        <v>239</v>
      </c>
      <c r="BM500" s="177" t="s">
        <v>1033</v>
      </c>
    </row>
    <row r="501" spans="1:65" s="2" customFormat="1" ht="21.75" customHeight="1">
      <c r="A501" s="33"/>
      <c r="B501" s="165"/>
      <c r="C501" s="166" t="s">
        <v>1034</v>
      </c>
      <c r="D501" s="166" t="s">
        <v>143</v>
      </c>
      <c r="E501" s="167" t="s">
        <v>1035</v>
      </c>
      <c r="F501" s="168" t="s">
        <v>1036</v>
      </c>
      <c r="G501" s="169" t="s">
        <v>306</v>
      </c>
      <c r="H501" s="170"/>
      <c r="I501" s="170"/>
      <c r="J501" s="171">
        <f>ROUND(I501*H501,3)</f>
        <v>0</v>
      </c>
      <c r="K501" s="172"/>
      <c r="L501" s="34"/>
      <c r="M501" s="173" t="s">
        <v>1</v>
      </c>
      <c r="N501" s="174" t="s">
        <v>42</v>
      </c>
      <c r="O501" s="59"/>
      <c r="P501" s="175">
        <f>O501*H501</f>
        <v>0</v>
      </c>
      <c r="Q501" s="175">
        <v>0</v>
      </c>
      <c r="R501" s="175">
        <f>Q501*H501</f>
        <v>0</v>
      </c>
      <c r="S501" s="175">
        <v>0</v>
      </c>
      <c r="T501" s="176">
        <f>S501*H501</f>
        <v>0</v>
      </c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R501" s="177" t="s">
        <v>239</v>
      </c>
      <c r="AT501" s="177" t="s">
        <v>143</v>
      </c>
      <c r="AU501" s="177" t="s">
        <v>105</v>
      </c>
      <c r="AY501" s="18" t="s">
        <v>141</v>
      </c>
      <c r="BE501" s="178">
        <f>IF(N501="základná",J501,0)</f>
        <v>0</v>
      </c>
      <c r="BF501" s="178">
        <f>IF(N501="znížená",J501,0)</f>
        <v>0</v>
      </c>
      <c r="BG501" s="178">
        <f>IF(N501="zákl. prenesená",J501,0)</f>
        <v>0</v>
      </c>
      <c r="BH501" s="178">
        <f>IF(N501="zníž. prenesená",J501,0)</f>
        <v>0</v>
      </c>
      <c r="BI501" s="178">
        <f>IF(N501="nulová",J501,0)</f>
        <v>0</v>
      </c>
      <c r="BJ501" s="18" t="s">
        <v>105</v>
      </c>
      <c r="BK501" s="179">
        <f>ROUND(I501*H501,3)</f>
        <v>0</v>
      </c>
      <c r="BL501" s="18" t="s">
        <v>239</v>
      </c>
      <c r="BM501" s="177" t="s">
        <v>1037</v>
      </c>
    </row>
    <row r="502" spans="1:65" s="12" customFormat="1" ht="22.9" customHeight="1">
      <c r="B502" s="153"/>
      <c r="D502" s="154" t="s">
        <v>75</v>
      </c>
      <c r="E502" s="163" t="s">
        <v>281</v>
      </c>
      <c r="F502" s="163" t="s">
        <v>282</v>
      </c>
      <c r="I502" s="156"/>
      <c r="J502" s="164">
        <f>BK502</f>
        <v>0</v>
      </c>
      <c r="L502" s="153"/>
      <c r="M502" s="157"/>
      <c r="N502" s="158"/>
      <c r="O502" s="158"/>
      <c r="P502" s="159">
        <f>SUM(P503:P505)</f>
        <v>0</v>
      </c>
      <c r="Q502" s="158"/>
      <c r="R502" s="159">
        <f>SUM(R503:R505)</f>
        <v>0</v>
      </c>
      <c r="S502" s="158"/>
      <c r="T502" s="160">
        <f>SUM(T503:T505)</f>
        <v>0</v>
      </c>
      <c r="AR502" s="154" t="s">
        <v>105</v>
      </c>
      <c r="AT502" s="161" t="s">
        <v>75</v>
      </c>
      <c r="AU502" s="161" t="s">
        <v>84</v>
      </c>
      <c r="AY502" s="154" t="s">
        <v>141</v>
      </c>
      <c r="BK502" s="162">
        <f>SUM(BK503:BK505)</f>
        <v>0</v>
      </c>
    </row>
    <row r="503" spans="1:65" s="2" customFormat="1" ht="16.5" customHeight="1">
      <c r="A503" s="33"/>
      <c r="B503" s="165"/>
      <c r="C503" s="166" t="s">
        <v>1038</v>
      </c>
      <c r="D503" s="166" t="s">
        <v>143</v>
      </c>
      <c r="E503" s="167" t="s">
        <v>1039</v>
      </c>
      <c r="F503" s="168" t="s">
        <v>1040</v>
      </c>
      <c r="G503" s="169" t="s">
        <v>220</v>
      </c>
      <c r="H503" s="170">
        <v>4</v>
      </c>
      <c r="I503" s="170"/>
      <c r="J503" s="171">
        <f>ROUND(I503*H503,3)</f>
        <v>0</v>
      </c>
      <c r="K503" s="172"/>
      <c r="L503" s="34"/>
      <c r="M503" s="173" t="s">
        <v>1</v>
      </c>
      <c r="N503" s="174" t="s">
        <v>42</v>
      </c>
      <c r="O503" s="59"/>
      <c r="P503" s="175">
        <f>O503*H503</f>
        <v>0</v>
      </c>
      <c r="Q503" s="175">
        <v>0</v>
      </c>
      <c r="R503" s="175">
        <f>Q503*H503</f>
        <v>0</v>
      </c>
      <c r="S503" s="175">
        <v>0</v>
      </c>
      <c r="T503" s="176">
        <f>S503*H503</f>
        <v>0</v>
      </c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R503" s="177" t="s">
        <v>239</v>
      </c>
      <c r="AT503" s="177" t="s">
        <v>143</v>
      </c>
      <c r="AU503" s="177" t="s">
        <v>105</v>
      </c>
      <c r="AY503" s="18" t="s">
        <v>141</v>
      </c>
      <c r="BE503" s="178">
        <f>IF(N503="základná",J503,0)</f>
        <v>0</v>
      </c>
      <c r="BF503" s="178">
        <f>IF(N503="znížená",J503,0)</f>
        <v>0</v>
      </c>
      <c r="BG503" s="178">
        <f>IF(N503="zákl. prenesená",J503,0)</f>
        <v>0</v>
      </c>
      <c r="BH503" s="178">
        <f>IF(N503="zníž. prenesená",J503,0)</f>
        <v>0</v>
      </c>
      <c r="BI503" s="178">
        <f>IF(N503="nulová",J503,0)</f>
        <v>0</v>
      </c>
      <c r="BJ503" s="18" t="s">
        <v>105</v>
      </c>
      <c r="BK503" s="179">
        <f>ROUND(I503*H503,3)</f>
        <v>0</v>
      </c>
      <c r="BL503" s="18" t="s">
        <v>239</v>
      </c>
      <c r="BM503" s="177" t="s">
        <v>1041</v>
      </c>
    </row>
    <row r="504" spans="1:65" s="13" customFormat="1" ht="11.25">
      <c r="B504" s="180"/>
      <c r="D504" s="181" t="s">
        <v>148</v>
      </c>
      <c r="E504" s="182" t="s">
        <v>1</v>
      </c>
      <c r="F504" s="183" t="s">
        <v>1042</v>
      </c>
      <c r="H504" s="184">
        <v>4</v>
      </c>
      <c r="I504" s="185"/>
      <c r="L504" s="180"/>
      <c r="M504" s="186"/>
      <c r="N504" s="187"/>
      <c r="O504" s="187"/>
      <c r="P504" s="187"/>
      <c r="Q504" s="187"/>
      <c r="R504" s="187"/>
      <c r="S504" s="187"/>
      <c r="T504" s="188"/>
      <c r="AT504" s="182" t="s">
        <v>148</v>
      </c>
      <c r="AU504" s="182" t="s">
        <v>105</v>
      </c>
      <c r="AV504" s="13" t="s">
        <v>105</v>
      </c>
      <c r="AW504" s="13" t="s">
        <v>30</v>
      </c>
      <c r="AX504" s="13" t="s">
        <v>84</v>
      </c>
      <c r="AY504" s="182" t="s">
        <v>141</v>
      </c>
    </row>
    <row r="505" spans="1:65" s="2" customFormat="1" ht="21.75" customHeight="1">
      <c r="A505" s="33"/>
      <c r="B505" s="165"/>
      <c r="C505" s="166" t="s">
        <v>1043</v>
      </c>
      <c r="D505" s="166" t="s">
        <v>143</v>
      </c>
      <c r="E505" s="167" t="s">
        <v>1044</v>
      </c>
      <c r="F505" s="168" t="s">
        <v>1045</v>
      </c>
      <c r="G505" s="169" t="s">
        <v>306</v>
      </c>
      <c r="H505" s="170"/>
      <c r="I505" s="170"/>
      <c r="J505" s="171">
        <f>ROUND(I505*H505,3)</f>
        <v>0</v>
      </c>
      <c r="K505" s="172"/>
      <c r="L505" s="34"/>
      <c r="M505" s="173" t="s">
        <v>1</v>
      </c>
      <c r="N505" s="174" t="s">
        <v>42</v>
      </c>
      <c r="O505" s="59"/>
      <c r="P505" s="175">
        <f>O505*H505</f>
        <v>0</v>
      </c>
      <c r="Q505" s="175">
        <v>0</v>
      </c>
      <c r="R505" s="175">
        <f>Q505*H505</f>
        <v>0</v>
      </c>
      <c r="S505" s="175">
        <v>0</v>
      </c>
      <c r="T505" s="176">
        <f>S505*H505</f>
        <v>0</v>
      </c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R505" s="177" t="s">
        <v>239</v>
      </c>
      <c r="AT505" s="177" t="s">
        <v>143</v>
      </c>
      <c r="AU505" s="177" t="s">
        <v>105</v>
      </c>
      <c r="AY505" s="18" t="s">
        <v>141</v>
      </c>
      <c r="BE505" s="178">
        <f>IF(N505="základná",J505,0)</f>
        <v>0</v>
      </c>
      <c r="BF505" s="178">
        <f>IF(N505="znížená",J505,0)</f>
        <v>0</v>
      </c>
      <c r="BG505" s="178">
        <f>IF(N505="zákl. prenesená",J505,0)</f>
        <v>0</v>
      </c>
      <c r="BH505" s="178">
        <f>IF(N505="zníž. prenesená",J505,0)</f>
        <v>0</v>
      </c>
      <c r="BI505" s="178">
        <f>IF(N505="nulová",J505,0)</f>
        <v>0</v>
      </c>
      <c r="BJ505" s="18" t="s">
        <v>105</v>
      </c>
      <c r="BK505" s="179">
        <f>ROUND(I505*H505,3)</f>
        <v>0</v>
      </c>
      <c r="BL505" s="18" t="s">
        <v>239</v>
      </c>
      <c r="BM505" s="177" t="s">
        <v>1046</v>
      </c>
    </row>
    <row r="506" spans="1:65" s="12" customFormat="1" ht="22.9" customHeight="1">
      <c r="B506" s="153"/>
      <c r="D506" s="154" t="s">
        <v>75</v>
      </c>
      <c r="E506" s="163" t="s">
        <v>308</v>
      </c>
      <c r="F506" s="163" t="s">
        <v>309</v>
      </c>
      <c r="I506" s="156"/>
      <c r="J506" s="164">
        <f>BK506</f>
        <v>0</v>
      </c>
      <c r="L506" s="153"/>
      <c r="M506" s="157"/>
      <c r="N506" s="158"/>
      <c r="O506" s="158"/>
      <c r="P506" s="159">
        <f>SUM(P507:P528)</f>
        <v>0</v>
      </c>
      <c r="Q506" s="158"/>
      <c r="R506" s="159">
        <f>SUM(R507:R528)</f>
        <v>0.25344900000000004</v>
      </c>
      <c r="S506" s="158"/>
      <c r="T506" s="160">
        <f>SUM(T507:T528)</f>
        <v>0</v>
      </c>
      <c r="AR506" s="154" t="s">
        <v>105</v>
      </c>
      <c r="AT506" s="161" t="s">
        <v>75</v>
      </c>
      <c r="AU506" s="161" t="s">
        <v>84</v>
      </c>
      <c r="AY506" s="154" t="s">
        <v>141</v>
      </c>
      <c r="BK506" s="162">
        <f>SUM(BK507:BK528)</f>
        <v>0</v>
      </c>
    </row>
    <row r="507" spans="1:65" s="2" customFormat="1" ht="33" customHeight="1">
      <c r="A507" s="33"/>
      <c r="B507" s="165"/>
      <c r="C507" s="166" t="s">
        <v>1047</v>
      </c>
      <c r="D507" s="166" t="s">
        <v>143</v>
      </c>
      <c r="E507" s="167" t="s">
        <v>1048</v>
      </c>
      <c r="F507" s="168" t="s">
        <v>1049</v>
      </c>
      <c r="G507" s="169" t="s">
        <v>103</v>
      </c>
      <c r="H507" s="170">
        <v>6.5</v>
      </c>
      <c r="I507" s="170"/>
      <c r="J507" s="171">
        <f>ROUND(I507*H507,3)</f>
        <v>0</v>
      </c>
      <c r="K507" s="172"/>
      <c r="L507" s="34"/>
      <c r="M507" s="173" t="s">
        <v>1</v>
      </c>
      <c r="N507" s="174" t="s">
        <v>42</v>
      </c>
      <c r="O507" s="59"/>
      <c r="P507" s="175">
        <f>O507*H507</f>
        <v>0</v>
      </c>
      <c r="Q507" s="175">
        <v>4.6999999999999999E-4</v>
      </c>
      <c r="R507" s="175">
        <f>Q507*H507</f>
        <v>3.055E-3</v>
      </c>
      <c r="S507" s="175">
        <v>0</v>
      </c>
      <c r="T507" s="176">
        <f>S507*H507</f>
        <v>0</v>
      </c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R507" s="177" t="s">
        <v>239</v>
      </c>
      <c r="AT507" s="177" t="s">
        <v>143</v>
      </c>
      <c r="AU507" s="177" t="s">
        <v>105</v>
      </c>
      <c r="AY507" s="18" t="s">
        <v>141</v>
      </c>
      <c r="BE507" s="178">
        <f>IF(N507="základná",J507,0)</f>
        <v>0</v>
      </c>
      <c r="BF507" s="178">
        <f>IF(N507="znížená",J507,0)</f>
        <v>0</v>
      </c>
      <c r="BG507" s="178">
        <f>IF(N507="zákl. prenesená",J507,0)</f>
        <v>0</v>
      </c>
      <c r="BH507" s="178">
        <f>IF(N507="zníž. prenesená",J507,0)</f>
        <v>0</v>
      </c>
      <c r="BI507" s="178">
        <f>IF(N507="nulová",J507,0)</f>
        <v>0</v>
      </c>
      <c r="BJ507" s="18" t="s">
        <v>105</v>
      </c>
      <c r="BK507" s="179">
        <f>ROUND(I507*H507,3)</f>
        <v>0</v>
      </c>
      <c r="BL507" s="18" t="s">
        <v>239</v>
      </c>
      <c r="BM507" s="177" t="s">
        <v>1050</v>
      </c>
    </row>
    <row r="508" spans="1:65" s="13" customFormat="1" ht="11.25">
      <c r="B508" s="180"/>
      <c r="D508" s="181" t="s">
        <v>148</v>
      </c>
      <c r="E508" s="182" t="s">
        <v>1</v>
      </c>
      <c r="F508" s="183" t="s">
        <v>1051</v>
      </c>
      <c r="H508" s="184">
        <v>6.5</v>
      </c>
      <c r="I508" s="185"/>
      <c r="L508" s="180"/>
      <c r="M508" s="186"/>
      <c r="N508" s="187"/>
      <c r="O508" s="187"/>
      <c r="P508" s="187"/>
      <c r="Q508" s="187"/>
      <c r="R508" s="187"/>
      <c r="S508" s="187"/>
      <c r="T508" s="188"/>
      <c r="AT508" s="182" t="s">
        <v>148</v>
      </c>
      <c r="AU508" s="182" t="s">
        <v>105</v>
      </c>
      <c r="AV508" s="13" t="s">
        <v>105</v>
      </c>
      <c r="AW508" s="13" t="s">
        <v>30</v>
      </c>
      <c r="AX508" s="13" t="s">
        <v>84</v>
      </c>
      <c r="AY508" s="182" t="s">
        <v>141</v>
      </c>
    </row>
    <row r="509" spans="1:65" s="2" customFormat="1" ht="21.75" customHeight="1">
      <c r="A509" s="33"/>
      <c r="B509" s="165"/>
      <c r="C509" s="166" t="s">
        <v>1052</v>
      </c>
      <c r="D509" s="166" t="s">
        <v>143</v>
      </c>
      <c r="E509" s="167" t="s">
        <v>1053</v>
      </c>
      <c r="F509" s="168" t="s">
        <v>1054</v>
      </c>
      <c r="G509" s="169" t="s">
        <v>103</v>
      </c>
      <c r="H509" s="170">
        <v>6.5</v>
      </c>
      <c r="I509" s="170"/>
      <c r="J509" s="171">
        <f>ROUND(I509*H509,3)</f>
        <v>0</v>
      </c>
      <c r="K509" s="172"/>
      <c r="L509" s="34"/>
      <c r="M509" s="173" t="s">
        <v>1</v>
      </c>
      <c r="N509" s="174" t="s">
        <v>42</v>
      </c>
      <c r="O509" s="59"/>
      <c r="P509" s="175">
        <f>O509*H509</f>
        <v>0</v>
      </c>
      <c r="Q509" s="175">
        <v>9.1999999999999998E-3</v>
      </c>
      <c r="R509" s="175">
        <f>Q509*H509</f>
        <v>5.9799999999999999E-2</v>
      </c>
      <c r="S509" s="175">
        <v>0</v>
      </c>
      <c r="T509" s="176">
        <f>S509*H509</f>
        <v>0</v>
      </c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R509" s="177" t="s">
        <v>239</v>
      </c>
      <c r="AT509" s="177" t="s">
        <v>143</v>
      </c>
      <c r="AU509" s="177" t="s">
        <v>105</v>
      </c>
      <c r="AY509" s="18" t="s">
        <v>141</v>
      </c>
      <c r="BE509" s="178">
        <f>IF(N509="základná",J509,0)</f>
        <v>0</v>
      </c>
      <c r="BF509" s="178">
        <f>IF(N509="znížená",J509,0)</f>
        <v>0</v>
      </c>
      <c r="BG509" s="178">
        <f>IF(N509="zákl. prenesená",J509,0)</f>
        <v>0</v>
      </c>
      <c r="BH509" s="178">
        <f>IF(N509="zníž. prenesená",J509,0)</f>
        <v>0</v>
      </c>
      <c r="BI509" s="178">
        <f>IF(N509="nulová",J509,0)</f>
        <v>0</v>
      </c>
      <c r="BJ509" s="18" t="s">
        <v>105</v>
      </c>
      <c r="BK509" s="179">
        <f>ROUND(I509*H509,3)</f>
        <v>0</v>
      </c>
      <c r="BL509" s="18" t="s">
        <v>239</v>
      </c>
      <c r="BM509" s="177" t="s">
        <v>1055</v>
      </c>
    </row>
    <row r="510" spans="1:65" s="13" customFormat="1" ht="11.25">
      <c r="B510" s="180"/>
      <c r="D510" s="181" t="s">
        <v>148</v>
      </c>
      <c r="E510" s="182" t="s">
        <v>1</v>
      </c>
      <c r="F510" s="183" t="s">
        <v>1051</v>
      </c>
      <c r="H510" s="184">
        <v>6.5</v>
      </c>
      <c r="I510" s="185"/>
      <c r="L510" s="180"/>
      <c r="M510" s="186"/>
      <c r="N510" s="187"/>
      <c r="O510" s="187"/>
      <c r="P510" s="187"/>
      <c r="Q510" s="187"/>
      <c r="R510" s="187"/>
      <c r="S510" s="187"/>
      <c r="T510" s="188"/>
      <c r="AT510" s="182" t="s">
        <v>148</v>
      </c>
      <c r="AU510" s="182" t="s">
        <v>105</v>
      </c>
      <c r="AV510" s="13" t="s">
        <v>105</v>
      </c>
      <c r="AW510" s="13" t="s">
        <v>30</v>
      </c>
      <c r="AX510" s="13" t="s">
        <v>84</v>
      </c>
      <c r="AY510" s="182" t="s">
        <v>141</v>
      </c>
    </row>
    <row r="511" spans="1:65" s="2" customFormat="1" ht="33" customHeight="1">
      <c r="A511" s="33"/>
      <c r="B511" s="165"/>
      <c r="C511" s="166" t="s">
        <v>1056</v>
      </c>
      <c r="D511" s="166" t="s">
        <v>143</v>
      </c>
      <c r="E511" s="167" t="s">
        <v>1057</v>
      </c>
      <c r="F511" s="168" t="s">
        <v>1058</v>
      </c>
      <c r="G511" s="169" t="s">
        <v>220</v>
      </c>
      <c r="H511" s="170">
        <v>4.8</v>
      </c>
      <c r="I511" s="170"/>
      <c r="J511" s="171">
        <f>ROUND(I511*H511,3)</f>
        <v>0</v>
      </c>
      <c r="K511" s="172"/>
      <c r="L511" s="34"/>
      <c r="M511" s="173" t="s">
        <v>1</v>
      </c>
      <c r="N511" s="174" t="s">
        <v>42</v>
      </c>
      <c r="O511" s="59"/>
      <c r="P511" s="175">
        <f>O511*H511</f>
        <v>0</v>
      </c>
      <c r="Q511" s="175">
        <v>2.7599999999999999E-3</v>
      </c>
      <c r="R511" s="175">
        <f>Q511*H511</f>
        <v>1.3247999999999999E-2</v>
      </c>
      <c r="S511" s="175">
        <v>0</v>
      </c>
      <c r="T511" s="176">
        <f>S511*H511</f>
        <v>0</v>
      </c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R511" s="177" t="s">
        <v>239</v>
      </c>
      <c r="AT511" s="177" t="s">
        <v>143</v>
      </c>
      <c r="AU511" s="177" t="s">
        <v>105</v>
      </c>
      <c r="AY511" s="18" t="s">
        <v>141</v>
      </c>
      <c r="BE511" s="178">
        <f>IF(N511="základná",J511,0)</f>
        <v>0</v>
      </c>
      <c r="BF511" s="178">
        <f>IF(N511="znížená",J511,0)</f>
        <v>0</v>
      </c>
      <c r="BG511" s="178">
        <f>IF(N511="zákl. prenesená",J511,0)</f>
        <v>0</v>
      </c>
      <c r="BH511" s="178">
        <f>IF(N511="zníž. prenesená",J511,0)</f>
        <v>0</v>
      </c>
      <c r="BI511" s="178">
        <f>IF(N511="nulová",J511,0)</f>
        <v>0</v>
      </c>
      <c r="BJ511" s="18" t="s">
        <v>105</v>
      </c>
      <c r="BK511" s="179">
        <f>ROUND(I511*H511,3)</f>
        <v>0</v>
      </c>
      <c r="BL511" s="18" t="s">
        <v>239</v>
      </c>
      <c r="BM511" s="177" t="s">
        <v>1059</v>
      </c>
    </row>
    <row r="512" spans="1:65" s="13" customFormat="1" ht="11.25">
      <c r="B512" s="180"/>
      <c r="D512" s="181" t="s">
        <v>148</v>
      </c>
      <c r="E512" s="182" t="s">
        <v>1</v>
      </c>
      <c r="F512" s="183" t="s">
        <v>1060</v>
      </c>
      <c r="H512" s="184">
        <v>4.8</v>
      </c>
      <c r="I512" s="185"/>
      <c r="L512" s="180"/>
      <c r="M512" s="186"/>
      <c r="N512" s="187"/>
      <c r="O512" s="187"/>
      <c r="P512" s="187"/>
      <c r="Q512" s="187"/>
      <c r="R512" s="187"/>
      <c r="S512" s="187"/>
      <c r="T512" s="188"/>
      <c r="AT512" s="182" t="s">
        <v>148</v>
      </c>
      <c r="AU512" s="182" t="s">
        <v>105</v>
      </c>
      <c r="AV512" s="13" t="s">
        <v>105</v>
      </c>
      <c r="AW512" s="13" t="s">
        <v>30</v>
      </c>
      <c r="AX512" s="13" t="s">
        <v>84</v>
      </c>
      <c r="AY512" s="182" t="s">
        <v>141</v>
      </c>
    </row>
    <row r="513" spans="1:65" s="2" customFormat="1" ht="33" customHeight="1">
      <c r="A513" s="33"/>
      <c r="B513" s="165"/>
      <c r="C513" s="166" t="s">
        <v>1061</v>
      </c>
      <c r="D513" s="166" t="s">
        <v>143</v>
      </c>
      <c r="E513" s="167" t="s">
        <v>1062</v>
      </c>
      <c r="F513" s="168" t="s">
        <v>1063</v>
      </c>
      <c r="G513" s="169" t="s">
        <v>194</v>
      </c>
      <c r="H513" s="170">
        <v>2</v>
      </c>
      <c r="I513" s="170"/>
      <c r="J513" s="171">
        <f>ROUND(I513*H513,3)</f>
        <v>0</v>
      </c>
      <c r="K513" s="172"/>
      <c r="L513" s="34"/>
      <c r="M513" s="173" t="s">
        <v>1</v>
      </c>
      <c r="N513" s="174" t="s">
        <v>42</v>
      </c>
      <c r="O513" s="59"/>
      <c r="P513" s="175">
        <f>O513*H513</f>
        <v>0</v>
      </c>
      <c r="Q513" s="175">
        <v>2.0000000000000002E-5</v>
      </c>
      <c r="R513" s="175">
        <f>Q513*H513</f>
        <v>4.0000000000000003E-5</v>
      </c>
      <c r="S513" s="175">
        <v>0</v>
      </c>
      <c r="T513" s="176">
        <f>S513*H513</f>
        <v>0</v>
      </c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R513" s="177" t="s">
        <v>239</v>
      </c>
      <c r="AT513" s="177" t="s">
        <v>143</v>
      </c>
      <c r="AU513" s="177" t="s">
        <v>105</v>
      </c>
      <c r="AY513" s="18" t="s">
        <v>141</v>
      </c>
      <c r="BE513" s="178">
        <f>IF(N513="základná",J513,0)</f>
        <v>0</v>
      </c>
      <c r="BF513" s="178">
        <f>IF(N513="znížená",J513,0)</f>
        <v>0</v>
      </c>
      <c r="BG513" s="178">
        <f>IF(N513="zákl. prenesená",J513,0)</f>
        <v>0</v>
      </c>
      <c r="BH513" s="178">
        <f>IF(N513="zníž. prenesená",J513,0)</f>
        <v>0</v>
      </c>
      <c r="BI513" s="178">
        <f>IF(N513="nulová",J513,0)</f>
        <v>0</v>
      </c>
      <c r="BJ513" s="18" t="s">
        <v>105</v>
      </c>
      <c r="BK513" s="179">
        <f>ROUND(I513*H513,3)</f>
        <v>0</v>
      </c>
      <c r="BL513" s="18" t="s">
        <v>239</v>
      </c>
      <c r="BM513" s="177" t="s">
        <v>1064</v>
      </c>
    </row>
    <row r="514" spans="1:65" s="13" customFormat="1" ht="11.25">
      <c r="B514" s="180"/>
      <c r="D514" s="181" t="s">
        <v>148</v>
      </c>
      <c r="E514" s="182" t="s">
        <v>1</v>
      </c>
      <c r="F514" s="183" t="s">
        <v>1065</v>
      </c>
      <c r="H514" s="184">
        <v>2</v>
      </c>
      <c r="I514" s="185"/>
      <c r="L514" s="180"/>
      <c r="M514" s="186"/>
      <c r="N514" s="187"/>
      <c r="O514" s="187"/>
      <c r="P514" s="187"/>
      <c r="Q514" s="187"/>
      <c r="R514" s="187"/>
      <c r="S514" s="187"/>
      <c r="T514" s="188"/>
      <c r="AT514" s="182" t="s">
        <v>148</v>
      </c>
      <c r="AU514" s="182" t="s">
        <v>105</v>
      </c>
      <c r="AV514" s="13" t="s">
        <v>105</v>
      </c>
      <c r="AW514" s="13" t="s">
        <v>30</v>
      </c>
      <c r="AX514" s="13" t="s">
        <v>84</v>
      </c>
      <c r="AY514" s="182" t="s">
        <v>141</v>
      </c>
    </row>
    <row r="515" spans="1:65" s="2" customFormat="1" ht="16.5" customHeight="1">
      <c r="A515" s="33"/>
      <c r="B515" s="165"/>
      <c r="C515" s="207" t="s">
        <v>1066</v>
      </c>
      <c r="D515" s="207" t="s">
        <v>297</v>
      </c>
      <c r="E515" s="208" t="s">
        <v>1067</v>
      </c>
      <c r="F515" s="209" t="s">
        <v>1068</v>
      </c>
      <c r="G515" s="210" t="s">
        <v>194</v>
      </c>
      <c r="H515" s="211">
        <v>2</v>
      </c>
      <c r="I515" s="211"/>
      <c r="J515" s="212">
        <f>ROUND(I515*H515,3)</f>
        <v>0</v>
      </c>
      <c r="K515" s="213"/>
      <c r="L515" s="214"/>
      <c r="M515" s="215" t="s">
        <v>1</v>
      </c>
      <c r="N515" s="216" t="s">
        <v>42</v>
      </c>
      <c r="O515" s="59"/>
      <c r="P515" s="175">
        <f>O515*H515</f>
        <v>0</v>
      </c>
      <c r="Q515" s="175">
        <v>6.9999999999999994E-5</v>
      </c>
      <c r="R515" s="175">
        <f>Q515*H515</f>
        <v>1.3999999999999999E-4</v>
      </c>
      <c r="S515" s="175">
        <v>0</v>
      </c>
      <c r="T515" s="176">
        <f>S515*H515</f>
        <v>0</v>
      </c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R515" s="177" t="s">
        <v>300</v>
      </c>
      <c r="AT515" s="177" t="s">
        <v>297</v>
      </c>
      <c r="AU515" s="177" t="s">
        <v>105</v>
      </c>
      <c r="AY515" s="18" t="s">
        <v>141</v>
      </c>
      <c r="BE515" s="178">
        <f>IF(N515="základná",J515,0)</f>
        <v>0</v>
      </c>
      <c r="BF515" s="178">
        <f>IF(N515="znížená",J515,0)</f>
        <v>0</v>
      </c>
      <c r="BG515" s="178">
        <f>IF(N515="zákl. prenesená",J515,0)</f>
        <v>0</v>
      </c>
      <c r="BH515" s="178">
        <f>IF(N515="zníž. prenesená",J515,0)</f>
        <v>0</v>
      </c>
      <c r="BI515" s="178">
        <f>IF(N515="nulová",J515,0)</f>
        <v>0</v>
      </c>
      <c r="BJ515" s="18" t="s">
        <v>105</v>
      </c>
      <c r="BK515" s="179">
        <f>ROUND(I515*H515,3)</f>
        <v>0</v>
      </c>
      <c r="BL515" s="18" t="s">
        <v>239</v>
      </c>
      <c r="BM515" s="177" t="s">
        <v>1069</v>
      </c>
    </row>
    <row r="516" spans="1:65" s="2" customFormat="1" ht="21.75" customHeight="1">
      <c r="A516" s="33"/>
      <c r="B516" s="165"/>
      <c r="C516" s="166" t="s">
        <v>1070</v>
      </c>
      <c r="D516" s="166" t="s">
        <v>143</v>
      </c>
      <c r="E516" s="167" t="s">
        <v>1071</v>
      </c>
      <c r="F516" s="168" t="s">
        <v>1072</v>
      </c>
      <c r="G516" s="169" t="s">
        <v>220</v>
      </c>
      <c r="H516" s="170">
        <v>0.8</v>
      </c>
      <c r="I516" s="170"/>
      <c r="J516" s="171">
        <f>ROUND(I516*H516,3)</f>
        <v>0</v>
      </c>
      <c r="K516" s="172"/>
      <c r="L516" s="34"/>
      <c r="M516" s="173" t="s">
        <v>1</v>
      </c>
      <c r="N516" s="174" t="s">
        <v>42</v>
      </c>
      <c r="O516" s="59"/>
      <c r="P516" s="175">
        <f>O516*H516</f>
        <v>0</v>
      </c>
      <c r="Q516" s="175">
        <v>1.81E-3</v>
      </c>
      <c r="R516" s="175">
        <f>Q516*H516</f>
        <v>1.4480000000000001E-3</v>
      </c>
      <c r="S516" s="175">
        <v>0</v>
      </c>
      <c r="T516" s="176">
        <f>S516*H516</f>
        <v>0</v>
      </c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R516" s="177" t="s">
        <v>239</v>
      </c>
      <c r="AT516" s="177" t="s">
        <v>143</v>
      </c>
      <c r="AU516" s="177" t="s">
        <v>105</v>
      </c>
      <c r="AY516" s="18" t="s">
        <v>141</v>
      </c>
      <c r="BE516" s="178">
        <f>IF(N516="základná",J516,0)</f>
        <v>0</v>
      </c>
      <c r="BF516" s="178">
        <f>IF(N516="znížená",J516,0)</f>
        <v>0</v>
      </c>
      <c r="BG516" s="178">
        <f>IF(N516="zákl. prenesená",J516,0)</f>
        <v>0</v>
      </c>
      <c r="BH516" s="178">
        <f>IF(N516="zníž. prenesená",J516,0)</f>
        <v>0</v>
      </c>
      <c r="BI516" s="178">
        <f>IF(N516="nulová",J516,0)</f>
        <v>0</v>
      </c>
      <c r="BJ516" s="18" t="s">
        <v>105</v>
      </c>
      <c r="BK516" s="179">
        <f>ROUND(I516*H516,3)</f>
        <v>0</v>
      </c>
      <c r="BL516" s="18" t="s">
        <v>239</v>
      </c>
      <c r="BM516" s="177" t="s">
        <v>1073</v>
      </c>
    </row>
    <row r="517" spans="1:65" s="13" customFormat="1" ht="11.25">
      <c r="B517" s="180"/>
      <c r="D517" s="181" t="s">
        <v>148</v>
      </c>
      <c r="E517" s="182" t="s">
        <v>1</v>
      </c>
      <c r="F517" s="183" t="s">
        <v>1074</v>
      </c>
      <c r="H517" s="184">
        <v>0.8</v>
      </c>
      <c r="I517" s="185"/>
      <c r="L517" s="180"/>
      <c r="M517" s="186"/>
      <c r="N517" s="187"/>
      <c r="O517" s="187"/>
      <c r="P517" s="187"/>
      <c r="Q517" s="187"/>
      <c r="R517" s="187"/>
      <c r="S517" s="187"/>
      <c r="T517" s="188"/>
      <c r="AT517" s="182" t="s">
        <v>148</v>
      </c>
      <c r="AU517" s="182" t="s">
        <v>105</v>
      </c>
      <c r="AV517" s="13" t="s">
        <v>105</v>
      </c>
      <c r="AW517" s="13" t="s">
        <v>30</v>
      </c>
      <c r="AX517" s="13" t="s">
        <v>84</v>
      </c>
      <c r="AY517" s="182" t="s">
        <v>141</v>
      </c>
    </row>
    <row r="518" spans="1:65" s="2" customFormat="1" ht="21.75" customHeight="1">
      <c r="A518" s="33"/>
      <c r="B518" s="165"/>
      <c r="C518" s="166" t="s">
        <v>1075</v>
      </c>
      <c r="D518" s="166" t="s">
        <v>143</v>
      </c>
      <c r="E518" s="167" t="s">
        <v>1076</v>
      </c>
      <c r="F518" s="168" t="s">
        <v>1077</v>
      </c>
      <c r="G518" s="169" t="s">
        <v>220</v>
      </c>
      <c r="H518" s="170">
        <v>22.5</v>
      </c>
      <c r="I518" s="170"/>
      <c r="J518" s="171">
        <f>ROUND(I518*H518,3)</f>
        <v>0</v>
      </c>
      <c r="K518" s="172"/>
      <c r="L518" s="34"/>
      <c r="M518" s="173" t="s">
        <v>1</v>
      </c>
      <c r="N518" s="174" t="s">
        <v>42</v>
      </c>
      <c r="O518" s="59"/>
      <c r="P518" s="175">
        <f>O518*H518</f>
        <v>0</v>
      </c>
      <c r="Q518" s="175">
        <v>2.8400000000000001E-3</v>
      </c>
      <c r="R518" s="175">
        <f>Q518*H518</f>
        <v>6.3899999999999998E-2</v>
      </c>
      <c r="S518" s="175">
        <v>0</v>
      </c>
      <c r="T518" s="176">
        <f>S518*H518</f>
        <v>0</v>
      </c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R518" s="177" t="s">
        <v>239</v>
      </c>
      <c r="AT518" s="177" t="s">
        <v>143</v>
      </c>
      <c r="AU518" s="177" t="s">
        <v>105</v>
      </c>
      <c r="AY518" s="18" t="s">
        <v>141</v>
      </c>
      <c r="BE518" s="178">
        <f>IF(N518="základná",J518,0)</f>
        <v>0</v>
      </c>
      <c r="BF518" s="178">
        <f>IF(N518="znížená",J518,0)</f>
        <v>0</v>
      </c>
      <c r="BG518" s="178">
        <f>IF(N518="zákl. prenesená",J518,0)</f>
        <v>0</v>
      </c>
      <c r="BH518" s="178">
        <f>IF(N518="zníž. prenesená",J518,0)</f>
        <v>0</v>
      </c>
      <c r="BI518" s="178">
        <f>IF(N518="nulová",J518,0)</f>
        <v>0</v>
      </c>
      <c r="BJ518" s="18" t="s">
        <v>105</v>
      </c>
      <c r="BK518" s="179">
        <f>ROUND(I518*H518,3)</f>
        <v>0</v>
      </c>
      <c r="BL518" s="18" t="s">
        <v>239</v>
      </c>
      <c r="BM518" s="177" t="s">
        <v>1078</v>
      </c>
    </row>
    <row r="519" spans="1:65" s="13" customFormat="1" ht="11.25">
      <c r="B519" s="180"/>
      <c r="D519" s="181" t="s">
        <v>148</v>
      </c>
      <c r="E519" s="182" t="s">
        <v>1</v>
      </c>
      <c r="F519" s="183" t="s">
        <v>1079</v>
      </c>
      <c r="H519" s="184">
        <v>22.5</v>
      </c>
      <c r="I519" s="185"/>
      <c r="L519" s="180"/>
      <c r="M519" s="186"/>
      <c r="N519" s="187"/>
      <c r="O519" s="187"/>
      <c r="P519" s="187"/>
      <c r="Q519" s="187"/>
      <c r="R519" s="187"/>
      <c r="S519" s="187"/>
      <c r="T519" s="188"/>
      <c r="AT519" s="182" t="s">
        <v>148</v>
      </c>
      <c r="AU519" s="182" t="s">
        <v>105</v>
      </c>
      <c r="AV519" s="13" t="s">
        <v>105</v>
      </c>
      <c r="AW519" s="13" t="s">
        <v>30</v>
      </c>
      <c r="AX519" s="13" t="s">
        <v>84</v>
      </c>
      <c r="AY519" s="182" t="s">
        <v>141</v>
      </c>
    </row>
    <row r="520" spans="1:65" s="2" customFormat="1" ht="21.75" customHeight="1">
      <c r="A520" s="33"/>
      <c r="B520" s="165"/>
      <c r="C520" s="166" t="s">
        <v>1080</v>
      </c>
      <c r="D520" s="166" t="s">
        <v>143</v>
      </c>
      <c r="E520" s="167" t="s">
        <v>1081</v>
      </c>
      <c r="F520" s="168" t="s">
        <v>1082</v>
      </c>
      <c r="G520" s="169" t="s">
        <v>220</v>
      </c>
      <c r="H520" s="170">
        <v>5</v>
      </c>
      <c r="I520" s="170"/>
      <c r="J520" s="171">
        <f>ROUND(I520*H520,3)</f>
        <v>0</v>
      </c>
      <c r="K520" s="172"/>
      <c r="L520" s="34"/>
      <c r="M520" s="173" t="s">
        <v>1</v>
      </c>
      <c r="N520" s="174" t="s">
        <v>42</v>
      </c>
      <c r="O520" s="59"/>
      <c r="P520" s="175">
        <f>O520*H520</f>
        <v>0</v>
      </c>
      <c r="Q520" s="175">
        <v>4.2700000000000004E-3</v>
      </c>
      <c r="R520" s="175">
        <f>Q520*H520</f>
        <v>2.1350000000000001E-2</v>
      </c>
      <c r="S520" s="175">
        <v>0</v>
      </c>
      <c r="T520" s="176">
        <f>S520*H520</f>
        <v>0</v>
      </c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R520" s="177" t="s">
        <v>239</v>
      </c>
      <c r="AT520" s="177" t="s">
        <v>143</v>
      </c>
      <c r="AU520" s="177" t="s">
        <v>105</v>
      </c>
      <c r="AY520" s="18" t="s">
        <v>141</v>
      </c>
      <c r="BE520" s="178">
        <f>IF(N520="základná",J520,0)</f>
        <v>0</v>
      </c>
      <c r="BF520" s="178">
        <f>IF(N520="znížená",J520,0)</f>
        <v>0</v>
      </c>
      <c r="BG520" s="178">
        <f>IF(N520="zákl. prenesená",J520,0)</f>
        <v>0</v>
      </c>
      <c r="BH520" s="178">
        <f>IF(N520="zníž. prenesená",J520,0)</f>
        <v>0</v>
      </c>
      <c r="BI520" s="178">
        <f>IF(N520="nulová",J520,0)</f>
        <v>0</v>
      </c>
      <c r="BJ520" s="18" t="s">
        <v>105</v>
      </c>
      <c r="BK520" s="179">
        <f>ROUND(I520*H520,3)</f>
        <v>0</v>
      </c>
      <c r="BL520" s="18" t="s">
        <v>239</v>
      </c>
      <c r="BM520" s="177" t="s">
        <v>1083</v>
      </c>
    </row>
    <row r="521" spans="1:65" s="13" customFormat="1" ht="11.25">
      <c r="B521" s="180"/>
      <c r="D521" s="181" t="s">
        <v>148</v>
      </c>
      <c r="E521" s="182" t="s">
        <v>1</v>
      </c>
      <c r="F521" s="183" t="s">
        <v>1084</v>
      </c>
      <c r="H521" s="184">
        <v>5</v>
      </c>
      <c r="I521" s="185"/>
      <c r="L521" s="180"/>
      <c r="M521" s="186"/>
      <c r="N521" s="187"/>
      <c r="O521" s="187"/>
      <c r="P521" s="187"/>
      <c r="Q521" s="187"/>
      <c r="R521" s="187"/>
      <c r="S521" s="187"/>
      <c r="T521" s="188"/>
      <c r="AT521" s="182" t="s">
        <v>148</v>
      </c>
      <c r="AU521" s="182" t="s">
        <v>105</v>
      </c>
      <c r="AV521" s="13" t="s">
        <v>105</v>
      </c>
      <c r="AW521" s="13" t="s">
        <v>30</v>
      </c>
      <c r="AX521" s="13" t="s">
        <v>84</v>
      </c>
      <c r="AY521" s="182" t="s">
        <v>141</v>
      </c>
    </row>
    <row r="522" spans="1:65" s="2" customFormat="1" ht="21.75" customHeight="1">
      <c r="A522" s="33"/>
      <c r="B522" s="165"/>
      <c r="C522" s="166" t="s">
        <v>1085</v>
      </c>
      <c r="D522" s="166" t="s">
        <v>143</v>
      </c>
      <c r="E522" s="167" t="s">
        <v>1086</v>
      </c>
      <c r="F522" s="168" t="s">
        <v>1087</v>
      </c>
      <c r="G522" s="169" t="s">
        <v>220</v>
      </c>
      <c r="H522" s="170">
        <v>4</v>
      </c>
      <c r="I522" s="170"/>
      <c r="J522" s="171">
        <f>ROUND(I522*H522,3)</f>
        <v>0</v>
      </c>
      <c r="K522" s="172"/>
      <c r="L522" s="34"/>
      <c r="M522" s="173" t="s">
        <v>1</v>
      </c>
      <c r="N522" s="174" t="s">
        <v>42</v>
      </c>
      <c r="O522" s="59"/>
      <c r="P522" s="175">
        <f>O522*H522</f>
        <v>0</v>
      </c>
      <c r="Q522" s="175">
        <v>4.2900000000000004E-3</v>
      </c>
      <c r="R522" s="175">
        <f>Q522*H522</f>
        <v>1.7160000000000002E-2</v>
      </c>
      <c r="S522" s="175">
        <v>0</v>
      </c>
      <c r="T522" s="176">
        <f>S522*H522</f>
        <v>0</v>
      </c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R522" s="177" t="s">
        <v>239</v>
      </c>
      <c r="AT522" s="177" t="s">
        <v>143</v>
      </c>
      <c r="AU522" s="177" t="s">
        <v>105</v>
      </c>
      <c r="AY522" s="18" t="s">
        <v>141</v>
      </c>
      <c r="BE522" s="178">
        <f>IF(N522="základná",J522,0)</f>
        <v>0</v>
      </c>
      <c r="BF522" s="178">
        <f>IF(N522="znížená",J522,0)</f>
        <v>0</v>
      </c>
      <c r="BG522" s="178">
        <f>IF(N522="zákl. prenesená",J522,0)</f>
        <v>0</v>
      </c>
      <c r="BH522" s="178">
        <f>IF(N522="zníž. prenesená",J522,0)</f>
        <v>0</v>
      </c>
      <c r="BI522" s="178">
        <f>IF(N522="nulová",J522,0)</f>
        <v>0</v>
      </c>
      <c r="BJ522" s="18" t="s">
        <v>105</v>
      </c>
      <c r="BK522" s="179">
        <f>ROUND(I522*H522,3)</f>
        <v>0</v>
      </c>
      <c r="BL522" s="18" t="s">
        <v>239</v>
      </c>
      <c r="BM522" s="177" t="s">
        <v>1088</v>
      </c>
    </row>
    <row r="523" spans="1:65" s="13" customFormat="1" ht="11.25">
      <c r="B523" s="180"/>
      <c r="D523" s="181" t="s">
        <v>148</v>
      </c>
      <c r="E523" s="182" t="s">
        <v>1</v>
      </c>
      <c r="F523" s="183" t="s">
        <v>1089</v>
      </c>
      <c r="H523" s="184">
        <v>4</v>
      </c>
      <c r="I523" s="185"/>
      <c r="L523" s="180"/>
      <c r="M523" s="186"/>
      <c r="N523" s="187"/>
      <c r="O523" s="187"/>
      <c r="P523" s="187"/>
      <c r="Q523" s="187"/>
      <c r="R523" s="187"/>
      <c r="S523" s="187"/>
      <c r="T523" s="188"/>
      <c r="AT523" s="182" t="s">
        <v>148</v>
      </c>
      <c r="AU523" s="182" t="s">
        <v>105</v>
      </c>
      <c r="AV523" s="13" t="s">
        <v>105</v>
      </c>
      <c r="AW523" s="13" t="s">
        <v>30</v>
      </c>
      <c r="AX523" s="13" t="s">
        <v>84</v>
      </c>
      <c r="AY523" s="182" t="s">
        <v>141</v>
      </c>
    </row>
    <row r="524" spans="1:65" s="2" customFormat="1" ht="21.75" customHeight="1">
      <c r="A524" s="33"/>
      <c r="B524" s="165"/>
      <c r="C524" s="166" t="s">
        <v>1090</v>
      </c>
      <c r="D524" s="166" t="s">
        <v>143</v>
      </c>
      <c r="E524" s="167" t="s">
        <v>1091</v>
      </c>
      <c r="F524" s="168" t="s">
        <v>1092</v>
      </c>
      <c r="G524" s="169" t="s">
        <v>220</v>
      </c>
      <c r="H524" s="170">
        <v>8.4</v>
      </c>
      <c r="I524" s="170"/>
      <c r="J524" s="171">
        <f>ROUND(I524*H524,3)</f>
        <v>0</v>
      </c>
      <c r="K524" s="172"/>
      <c r="L524" s="34"/>
      <c r="M524" s="173" t="s">
        <v>1</v>
      </c>
      <c r="N524" s="174" t="s">
        <v>42</v>
      </c>
      <c r="O524" s="59"/>
      <c r="P524" s="175">
        <f>O524*H524</f>
        <v>0</v>
      </c>
      <c r="Q524" s="175">
        <v>5.1200000000000004E-3</v>
      </c>
      <c r="R524" s="175">
        <f>Q524*H524</f>
        <v>4.3008000000000005E-2</v>
      </c>
      <c r="S524" s="175">
        <v>0</v>
      </c>
      <c r="T524" s="176">
        <f>S524*H524</f>
        <v>0</v>
      </c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R524" s="177" t="s">
        <v>239</v>
      </c>
      <c r="AT524" s="177" t="s">
        <v>143</v>
      </c>
      <c r="AU524" s="177" t="s">
        <v>105</v>
      </c>
      <c r="AY524" s="18" t="s">
        <v>141</v>
      </c>
      <c r="BE524" s="178">
        <f>IF(N524="základná",J524,0)</f>
        <v>0</v>
      </c>
      <c r="BF524" s="178">
        <f>IF(N524="znížená",J524,0)</f>
        <v>0</v>
      </c>
      <c r="BG524" s="178">
        <f>IF(N524="zákl. prenesená",J524,0)</f>
        <v>0</v>
      </c>
      <c r="BH524" s="178">
        <f>IF(N524="zníž. prenesená",J524,0)</f>
        <v>0</v>
      </c>
      <c r="BI524" s="178">
        <f>IF(N524="nulová",J524,0)</f>
        <v>0</v>
      </c>
      <c r="BJ524" s="18" t="s">
        <v>105</v>
      </c>
      <c r="BK524" s="179">
        <f>ROUND(I524*H524,3)</f>
        <v>0</v>
      </c>
      <c r="BL524" s="18" t="s">
        <v>239</v>
      </c>
      <c r="BM524" s="177" t="s">
        <v>1093</v>
      </c>
    </row>
    <row r="525" spans="1:65" s="13" customFormat="1" ht="11.25">
      <c r="B525" s="180"/>
      <c r="D525" s="181" t="s">
        <v>148</v>
      </c>
      <c r="E525" s="182" t="s">
        <v>1</v>
      </c>
      <c r="F525" s="183" t="s">
        <v>1094</v>
      </c>
      <c r="H525" s="184">
        <v>8.4</v>
      </c>
      <c r="I525" s="185"/>
      <c r="L525" s="180"/>
      <c r="M525" s="186"/>
      <c r="N525" s="187"/>
      <c r="O525" s="187"/>
      <c r="P525" s="187"/>
      <c r="Q525" s="187"/>
      <c r="R525" s="187"/>
      <c r="S525" s="187"/>
      <c r="T525" s="188"/>
      <c r="AT525" s="182" t="s">
        <v>148</v>
      </c>
      <c r="AU525" s="182" t="s">
        <v>105</v>
      </c>
      <c r="AV525" s="13" t="s">
        <v>105</v>
      </c>
      <c r="AW525" s="13" t="s">
        <v>30</v>
      </c>
      <c r="AX525" s="13" t="s">
        <v>84</v>
      </c>
      <c r="AY525" s="182" t="s">
        <v>141</v>
      </c>
    </row>
    <row r="526" spans="1:65" s="2" customFormat="1" ht="21.75" customHeight="1">
      <c r="A526" s="33"/>
      <c r="B526" s="165"/>
      <c r="C526" s="166" t="s">
        <v>1095</v>
      </c>
      <c r="D526" s="166" t="s">
        <v>143</v>
      </c>
      <c r="E526" s="167" t="s">
        <v>1096</v>
      </c>
      <c r="F526" s="168" t="s">
        <v>1097</v>
      </c>
      <c r="G526" s="169" t="s">
        <v>220</v>
      </c>
      <c r="H526" s="170">
        <v>15</v>
      </c>
      <c r="I526" s="170"/>
      <c r="J526" s="171">
        <f>ROUND(I526*H526,3)</f>
        <v>0</v>
      </c>
      <c r="K526" s="172"/>
      <c r="L526" s="34"/>
      <c r="M526" s="173" t="s">
        <v>1</v>
      </c>
      <c r="N526" s="174" t="s">
        <v>42</v>
      </c>
      <c r="O526" s="59"/>
      <c r="P526" s="175">
        <f>O526*H526</f>
        <v>0</v>
      </c>
      <c r="Q526" s="175">
        <v>2.0200000000000001E-3</v>
      </c>
      <c r="R526" s="175">
        <f>Q526*H526</f>
        <v>3.0300000000000001E-2</v>
      </c>
      <c r="S526" s="175">
        <v>0</v>
      </c>
      <c r="T526" s="176">
        <f>S526*H526</f>
        <v>0</v>
      </c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R526" s="177" t="s">
        <v>239</v>
      </c>
      <c r="AT526" s="177" t="s">
        <v>143</v>
      </c>
      <c r="AU526" s="177" t="s">
        <v>105</v>
      </c>
      <c r="AY526" s="18" t="s">
        <v>141</v>
      </c>
      <c r="BE526" s="178">
        <f>IF(N526="základná",J526,0)</f>
        <v>0</v>
      </c>
      <c r="BF526" s="178">
        <f>IF(N526="znížená",J526,0)</f>
        <v>0</v>
      </c>
      <c r="BG526" s="178">
        <f>IF(N526="zákl. prenesená",J526,0)</f>
        <v>0</v>
      </c>
      <c r="BH526" s="178">
        <f>IF(N526="zníž. prenesená",J526,0)</f>
        <v>0</v>
      </c>
      <c r="BI526" s="178">
        <f>IF(N526="nulová",J526,0)</f>
        <v>0</v>
      </c>
      <c r="BJ526" s="18" t="s">
        <v>105</v>
      </c>
      <c r="BK526" s="179">
        <f>ROUND(I526*H526,3)</f>
        <v>0</v>
      </c>
      <c r="BL526" s="18" t="s">
        <v>239</v>
      </c>
      <c r="BM526" s="177" t="s">
        <v>1098</v>
      </c>
    </row>
    <row r="527" spans="1:65" s="13" customFormat="1" ht="11.25">
      <c r="B527" s="180"/>
      <c r="D527" s="181" t="s">
        <v>148</v>
      </c>
      <c r="E527" s="182" t="s">
        <v>1</v>
      </c>
      <c r="F527" s="183" t="s">
        <v>1099</v>
      </c>
      <c r="H527" s="184">
        <v>15</v>
      </c>
      <c r="I527" s="185"/>
      <c r="L527" s="180"/>
      <c r="M527" s="186"/>
      <c r="N527" s="187"/>
      <c r="O527" s="187"/>
      <c r="P527" s="187"/>
      <c r="Q527" s="187"/>
      <c r="R527" s="187"/>
      <c r="S527" s="187"/>
      <c r="T527" s="188"/>
      <c r="AT527" s="182" t="s">
        <v>148</v>
      </c>
      <c r="AU527" s="182" t="s">
        <v>105</v>
      </c>
      <c r="AV527" s="13" t="s">
        <v>105</v>
      </c>
      <c r="AW527" s="13" t="s">
        <v>30</v>
      </c>
      <c r="AX527" s="13" t="s">
        <v>84</v>
      </c>
      <c r="AY527" s="182" t="s">
        <v>141</v>
      </c>
    </row>
    <row r="528" spans="1:65" s="2" customFormat="1" ht="21.75" customHeight="1">
      <c r="A528" s="33"/>
      <c r="B528" s="165"/>
      <c r="C528" s="166" t="s">
        <v>1100</v>
      </c>
      <c r="D528" s="166" t="s">
        <v>143</v>
      </c>
      <c r="E528" s="167" t="s">
        <v>1101</v>
      </c>
      <c r="F528" s="168" t="s">
        <v>1102</v>
      </c>
      <c r="G528" s="169" t="s">
        <v>306</v>
      </c>
      <c r="H528" s="170"/>
      <c r="I528" s="170"/>
      <c r="J528" s="171">
        <f>ROUND(I528*H528,3)</f>
        <v>0</v>
      </c>
      <c r="K528" s="172"/>
      <c r="L528" s="34"/>
      <c r="M528" s="173" t="s">
        <v>1</v>
      </c>
      <c r="N528" s="174" t="s">
        <v>42</v>
      </c>
      <c r="O528" s="59"/>
      <c r="P528" s="175">
        <f>O528*H528</f>
        <v>0</v>
      </c>
      <c r="Q528" s="175">
        <v>0</v>
      </c>
      <c r="R528" s="175">
        <f>Q528*H528</f>
        <v>0</v>
      </c>
      <c r="S528" s="175">
        <v>0</v>
      </c>
      <c r="T528" s="176">
        <f>S528*H528</f>
        <v>0</v>
      </c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R528" s="177" t="s">
        <v>239</v>
      </c>
      <c r="AT528" s="177" t="s">
        <v>143</v>
      </c>
      <c r="AU528" s="177" t="s">
        <v>105</v>
      </c>
      <c r="AY528" s="18" t="s">
        <v>141</v>
      </c>
      <c r="BE528" s="178">
        <f>IF(N528="základná",J528,0)</f>
        <v>0</v>
      </c>
      <c r="BF528" s="178">
        <f>IF(N528="znížená",J528,0)</f>
        <v>0</v>
      </c>
      <c r="BG528" s="178">
        <f>IF(N528="zákl. prenesená",J528,0)</f>
        <v>0</v>
      </c>
      <c r="BH528" s="178">
        <f>IF(N528="zníž. prenesená",J528,0)</f>
        <v>0</v>
      </c>
      <c r="BI528" s="178">
        <f>IF(N528="nulová",J528,0)</f>
        <v>0</v>
      </c>
      <c r="BJ528" s="18" t="s">
        <v>105</v>
      </c>
      <c r="BK528" s="179">
        <f>ROUND(I528*H528,3)</f>
        <v>0</v>
      </c>
      <c r="BL528" s="18" t="s">
        <v>239</v>
      </c>
      <c r="BM528" s="177" t="s">
        <v>1103</v>
      </c>
    </row>
    <row r="529" spans="1:65" s="12" customFormat="1" ht="22.9" customHeight="1">
      <c r="B529" s="153"/>
      <c r="D529" s="154" t="s">
        <v>75</v>
      </c>
      <c r="E529" s="163" t="s">
        <v>328</v>
      </c>
      <c r="F529" s="163" t="s">
        <v>329</v>
      </c>
      <c r="I529" s="156"/>
      <c r="J529" s="164">
        <f>BK529</f>
        <v>0</v>
      </c>
      <c r="L529" s="153"/>
      <c r="M529" s="157"/>
      <c r="N529" s="158"/>
      <c r="O529" s="158"/>
      <c r="P529" s="159">
        <f>SUM(P530:P532)</f>
        <v>0</v>
      </c>
      <c r="Q529" s="158"/>
      <c r="R529" s="159">
        <f>SUM(R530:R532)</f>
        <v>3.3300000000000002E-4</v>
      </c>
      <c r="S529" s="158"/>
      <c r="T529" s="160">
        <f>SUM(T530:T532)</f>
        <v>0</v>
      </c>
      <c r="AR529" s="154" t="s">
        <v>105</v>
      </c>
      <c r="AT529" s="161" t="s">
        <v>75</v>
      </c>
      <c r="AU529" s="161" t="s">
        <v>84</v>
      </c>
      <c r="AY529" s="154" t="s">
        <v>141</v>
      </c>
      <c r="BK529" s="162">
        <f>SUM(BK530:BK532)</f>
        <v>0</v>
      </c>
    </row>
    <row r="530" spans="1:65" s="2" customFormat="1" ht="16.5" customHeight="1">
      <c r="A530" s="33"/>
      <c r="B530" s="165"/>
      <c r="C530" s="166" t="s">
        <v>1104</v>
      </c>
      <c r="D530" s="166" t="s">
        <v>143</v>
      </c>
      <c r="E530" s="167" t="s">
        <v>1105</v>
      </c>
      <c r="F530" s="168" t="s">
        <v>1106</v>
      </c>
      <c r="G530" s="169" t="s">
        <v>220</v>
      </c>
      <c r="H530" s="170">
        <v>33.299999999999997</v>
      </c>
      <c r="I530" s="170"/>
      <c r="J530" s="171">
        <f>ROUND(I530*H530,3)</f>
        <v>0</v>
      </c>
      <c r="K530" s="172"/>
      <c r="L530" s="34"/>
      <c r="M530" s="173" t="s">
        <v>1</v>
      </c>
      <c r="N530" s="174" t="s">
        <v>42</v>
      </c>
      <c r="O530" s="59"/>
      <c r="P530" s="175">
        <f>O530*H530</f>
        <v>0</v>
      </c>
      <c r="Q530" s="175">
        <v>1.0000000000000001E-5</v>
      </c>
      <c r="R530" s="175">
        <f>Q530*H530</f>
        <v>3.3300000000000002E-4</v>
      </c>
      <c r="S530" s="175">
        <v>0</v>
      </c>
      <c r="T530" s="176">
        <f>S530*H530</f>
        <v>0</v>
      </c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R530" s="177" t="s">
        <v>239</v>
      </c>
      <c r="AT530" s="177" t="s">
        <v>143</v>
      </c>
      <c r="AU530" s="177" t="s">
        <v>105</v>
      </c>
      <c r="AY530" s="18" t="s">
        <v>141</v>
      </c>
      <c r="BE530" s="178">
        <f>IF(N530="základná",J530,0)</f>
        <v>0</v>
      </c>
      <c r="BF530" s="178">
        <f>IF(N530="znížená",J530,0)</f>
        <v>0</v>
      </c>
      <c r="BG530" s="178">
        <f>IF(N530="zákl. prenesená",J530,0)</f>
        <v>0</v>
      </c>
      <c r="BH530" s="178">
        <f>IF(N530="zníž. prenesená",J530,0)</f>
        <v>0</v>
      </c>
      <c r="BI530" s="178">
        <f>IF(N530="nulová",J530,0)</f>
        <v>0</v>
      </c>
      <c r="BJ530" s="18" t="s">
        <v>105</v>
      </c>
      <c r="BK530" s="179">
        <f>ROUND(I530*H530,3)</f>
        <v>0</v>
      </c>
      <c r="BL530" s="18" t="s">
        <v>239</v>
      </c>
      <c r="BM530" s="177" t="s">
        <v>1107</v>
      </c>
    </row>
    <row r="531" spans="1:65" s="13" customFormat="1" ht="11.25">
      <c r="B531" s="180"/>
      <c r="D531" s="181" t="s">
        <v>148</v>
      </c>
      <c r="E531" s="182" t="s">
        <v>1</v>
      </c>
      <c r="F531" s="183" t="s">
        <v>1108</v>
      </c>
      <c r="H531" s="184">
        <v>33.299999999999997</v>
      </c>
      <c r="I531" s="185"/>
      <c r="L531" s="180"/>
      <c r="M531" s="186"/>
      <c r="N531" s="187"/>
      <c r="O531" s="187"/>
      <c r="P531" s="187"/>
      <c r="Q531" s="187"/>
      <c r="R531" s="187"/>
      <c r="S531" s="187"/>
      <c r="T531" s="188"/>
      <c r="AT531" s="182" t="s">
        <v>148</v>
      </c>
      <c r="AU531" s="182" t="s">
        <v>105</v>
      </c>
      <c r="AV531" s="13" t="s">
        <v>105</v>
      </c>
      <c r="AW531" s="13" t="s">
        <v>30</v>
      </c>
      <c r="AX531" s="13" t="s">
        <v>84</v>
      </c>
      <c r="AY531" s="182" t="s">
        <v>141</v>
      </c>
    </row>
    <row r="532" spans="1:65" s="2" customFormat="1" ht="21.75" customHeight="1">
      <c r="A532" s="33"/>
      <c r="B532" s="165"/>
      <c r="C532" s="166" t="s">
        <v>1109</v>
      </c>
      <c r="D532" s="166" t="s">
        <v>143</v>
      </c>
      <c r="E532" s="167" t="s">
        <v>1110</v>
      </c>
      <c r="F532" s="168" t="s">
        <v>1111</v>
      </c>
      <c r="G532" s="169" t="s">
        <v>306</v>
      </c>
      <c r="H532" s="170"/>
      <c r="I532" s="170"/>
      <c r="J532" s="171">
        <f>ROUND(I532*H532,3)</f>
        <v>0</v>
      </c>
      <c r="K532" s="172"/>
      <c r="L532" s="34"/>
      <c r="M532" s="173" t="s">
        <v>1</v>
      </c>
      <c r="N532" s="174" t="s">
        <v>42</v>
      </c>
      <c r="O532" s="59"/>
      <c r="P532" s="175">
        <f>O532*H532</f>
        <v>0</v>
      </c>
      <c r="Q532" s="175">
        <v>0</v>
      </c>
      <c r="R532" s="175">
        <f>Q532*H532</f>
        <v>0</v>
      </c>
      <c r="S532" s="175">
        <v>0</v>
      </c>
      <c r="T532" s="176">
        <f>S532*H532</f>
        <v>0</v>
      </c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R532" s="177" t="s">
        <v>239</v>
      </c>
      <c r="AT532" s="177" t="s">
        <v>143</v>
      </c>
      <c r="AU532" s="177" t="s">
        <v>105</v>
      </c>
      <c r="AY532" s="18" t="s">
        <v>141</v>
      </c>
      <c r="BE532" s="178">
        <f>IF(N532="základná",J532,0)</f>
        <v>0</v>
      </c>
      <c r="BF532" s="178">
        <f>IF(N532="znížená",J532,0)</f>
        <v>0</v>
      </c>
      <c r="BG532" s="178">
        <f>IF(N532="zákl. prenesená",J532,0)</f>
        <v>0</v>
      </c>
      <c r="BH532" s="178">
        <f>IF(N532="zníž. prenesená",J532,0)</f>
        <v>0</v>
      </c>
      <c r="BI532" s="178">
        <f>IF(N532="nulová",J532,0)</f>
        <v>0</v>
      </c>
      <c r="BJ532" s="18" t="s">
        <v>105</v>
      </c>
      <c r="BK532" s="179">
        <f>ROUND(I532*H532,3)</f>
        <v>0</v>
      </c>
      <c r="BL532" s="18" t="s">
        <v>239</v>
      </c>
      <c r="BM532" s="177" t="s">
        <v>1112</v>
      </c>
    </row>
    <row r="533" spans="1:65" s="12" customFormat="1" ht="22.9" customHeight="1">
      <c r="B533" s="153"/>
      <c r="D533" s="154" t="s">
        <v>75</v>
      </c>
      <c r="E533" s="163" t="s">
        <v>1113</v>
      </c>
      <c r="F533" s="163" t="s">
        <v>1114</v>
      </c>
      <c r="I533" s="156"/>
      <c r="J533" s="164">
        <f>BK533</f>
        <v>0</v>
      </c>
      <c r="L533" s="153"/>
      <c r="M533" s="157"/>
      <c r="N533" s="158"/>
      <c r="O533" s="158"/>
      <c r="P533" s="159">
        <f>SUM(P534:P540)</f>
        <v>0</v>
      </c>
      <c r="Q533" s="158"/>
      <c r="R533" s="159">
        <f>SUM(R534:R540)</f>
        <v>7.0499999999999998E-3</v>
      </c>
      <c r="S533" s="158"/>
      <c r="T533" s="160">
        <f>SUM(T534:T540)</f>
        <v>0</v>
      </c>
      <c r="AR533" s="154" t="s">
        <v>105</v>
      </c>
      <c r="AT533" s="161" t="s">
        <v>75</v>
      </c>
      <c r="AU533" s="161" t="s">
        <v>84</v>
      </c>
      <c r="AY533" s="154" t="s">
        <v>141</v>
      </c>
      <c r="BK533" s="162">
        <f>SUM(BK534:BK540)</f>
        <v>0</v>
      </c>
    </row>
    <row r="534" spans="1:65" s="2" customFormat="1" ht="16.5" customHeight="1">
      <c r="A534" s="33"/>
      <c r="B534" s="165"/>
      <c r="C534" s="166" t="s">
        <v>1115</v>
      </c>
      <c r="D534" s="166" t="s">
        <v>143</v>
      </c>
      <c r="E534" s="167" t="s">
        <v>1116</v>
      </c>
      <c r="F534" s="168" t="s">
        <v>1117</v>
      </c>
      <c r="G534" s="169" t="s">
        <v>194</v>
      </c>
      <c r="H534" s="170">
        <v>1</v>
      </c>
      <c r="I534" s="170"/>
      <c r="J534" s="171">
        <f>ROUND(I534*H534,3)</f>
        <v>0</v>
      </c>
      <c r="K534" s="172"/>
      <c r="L534" s="34"/>
      <c r="M534" s="173" t="s">
        <v>1</v>
      </c>
      <c r="N534" s="174" t="s">
        <v>42</v>
      </c>
      <c r="O534" s="59"/>
      <c r="P534" s="175">
        <f>O534*H534</f>
        <v>0</v>
      </c>
      <c r="Q534" s="175">
        <v>0</v>
      </c>
      <c r="R534" s="175">
        <f>Q534*H534</f>
        <v>0</v>
      </c>
      <c r="S534" s="175">
        <v>0</v>
      </c>
      <c r="T534" s="176">
        <f>S534*H534</f>
        <v>0</v>
      </c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R534" s="177" t="s">
        <v>239</v>
      </c>
      <c r="AT534" s="177" t="s">
        <v>143</v>
      </c>
      <c r="AU534" s="177" t="s">
        <v>105</v>
      </c>
      <c r="AY534" s="18" t="s">
        <v>141</v>
      </c>
      <c r="BE534" s="178">
        <f>IF(N534="základná",J534,0)</f>
        <v>0</v>
      </c>
      <c r="BF534" s="178">
        <f>IF(N534="znížená",J534,0)</f>
        <v>0</v>
      </c>
      <c r="BG534" s="178">
        <f>IF(N534="zákl. prenesená",J534,0)</f>
        <v>0</v>
      </c>
      <c r="BH534" s="178">
        <f>IF(N534="zníž. prenesená",J534,0)</f>
        <v>0</v>
      </c>
      <c r="BI534" s="178">
        <f>IF(N534="nulová",J534,0)</f>
        <v>0</v>
      </c>
      <c r="BJ534" s="18" t="s">
        <v>105</v>
      </c>
      <c r="BK534" s="179">
        <f>ROUND(I534*H534,3)</f>
        <v>0</v>
      </c>
      <c r="BL534" s="18" t="s">
        <v>239</v>
      </c>
      <c r="BM534" s="177" t="s">
        <v>1118</v>
      </c>
    </row>
    <row r="535" spans="1:65" s="13" customFormat="1" ht="11.25">
      <c r="B535" s="180"/>
      <c r="D535" s="181" t="s">
        <v>148</v>
      </c>
      <c r="E535" s="182" t="s">
        <v>1</v>
      </c>
      <c r="F535" s="183" t="s">
        <v>1119</v>
      </c>
      <c r="H535" s="184">
        <v>1</v>
      </c>
      <c r="I535" s="185"/>
      <c r="L535" s="180"/>
      <c r="M535" s="186"/>
      <c r="N535" s="187"/>
      <c r="O535" s="187"/>
      <c r="P535" s="187"/>
      <c r="Q535" s="187"/>
      <c r="R535" s="187"/>
      <c r="S535" s="187"/>
      <c r="T535" s="188"/>
      <c r="AT535" s="182" t="s">
        <v>148</v>
      </c>
      <c r="AU535" s="182" t="s">
        <v>105</v>
      </c>
      <c r="AV535" s="13" t="s">
        <v>105</v>
      </c>
      <c r="AW535" s="13" t="s">
        <v>30</v>
      </c>
      <c r="AX535" s="13" t="s">
        <v>84</v>
      </c>
      <c r="AY535" s="182" t="s">
        <v>141</v>
      </c>
    </row>
    <row r="536" spans="1:65" s="2" customFormat="1" ht="21.75" customHeight="1">
      <c r="A536" s="33"/>
      <c r="B536" s="165"/>
      <c r="C536" s="207" t="s">
        <v>1120</v>
      </c>
      <c r="D536" s="207" t="s">
        <v>297</v>
      </c>
      <c r="E536" s="208" t="s">
        <v>1121</v>
      </c>
      <c r="F536" s="209" t="s">
        <v>1122</v>
      </c>
      <c r="G536" s="210" t="s">
        <v>194</v>
      </c>
      <c r="H536" s="211">
        <v>1</v>
      </c>
      <c r="I536" s="211"/>
      <c r="J536" s="212">
        <f>ROUND(I536*H536,3)</f>
        <v>0</v>
      </c>
      <c r="K536" s="213"/>
      <c r="L536" s="214"/>
      <c r="M536" s="215" t="s">
        <v>1</v>
      </c>
      <c r="N536" s="216" t="s">
        <v>42</v>
      </c>
      <c r="O536" s="59"/>
      <c r="P536" s="175">
        <f>O536*H536</f>
        <v>0</v>
      </c>
      <c r="Q536" s="175">
        <v>3.15E-3</v>
      </c>
      <c r="R536" s="175">
        <f>Q536*H536</f>
        <v>3.15E-3</v>
      </c>
      <c r="S536" s="175">
        <v>0</v>
      </c>
      <c r="T536" s="176">
        <f>S536*H536</f>
        <v>0</v>
      </c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R536" s="177" t="s">
        <v>300</v>
      </c>
      <c r="AT536" s="177" t="s">
        <v>297</v>
      </c>
      <c r="AU536" s="177" t="s">
        <v>105</v>
      </c>
      <c r="AY536" s="18" t="s">
        <v>141</v>
      </c>
      <c r="BE536" s="178">
        <f>IF(N536="základná",J536,0)</f>
        <v>0</v>
      </c>
      <c r="BF536" s="178">
        <f>IF(N536="znížená",J536,0)</f>
        <v>0</v>
      </c>
      <c r="BG536" s="178">
        <f>IF(N536="zákl. prenesená",J536,0)</f>
        <v>0</v>
      </c>
      <c r="BH536" s="178">
        <f>IF(N536="zníž. prenesená",J536,0)</f>
        <v>0</v>
      </c>
      <c r="BI536" s="178">
        <f>IF(N536="nulová",J536,0)</f>
        <v>0</v>
      </c>
      <c r="BJ536" s="18" t="s">
        <v>105</v>
      </c>
      <c r="BK536" s="179">
        <f>ROUND(I536*H536,3)</f>
        <v>0</v>
      </c>
      <c r="BL536" s="18" t="s">
        <v>239</v>
      </c>
      <c r="BM536" s="177" t="s">
        <v>1123</v>
      </c>
    </row>
    <row r="537" spans="1:65" s="2" customFormat="1" ht="16.5" customHeight="1">
      <c r="A537" s="33"/>
      <c r="B537" s="165"/>
      <c r="C537" s="166" t="s">
        <v>1124</v>
      </c>
      <c r="D537" s="166" t="s">
        <v>143</v>
      </c>
      <c r="E537" s="167" t="s">
        <v>1125</v>
      </c>
      <c r="F537" s="168" t="s">
        <v>1126</v>
      </c>
      <c r="G537" s="169" t="s">
        <v>194</v>
      </c>
      <c r="H537" s="170">
        <v>1</v>
      </c>
      <c r="I537" s="170"/>
      <c r="J537" s="171">
        <f>ROUND(I537*H537,3)</f>
        <v>0</v>
      </c>
      <c r="K537" s="172"/>
      <c r="L537" s="34"/>
      <c r="M537" s="173" t="s">
        <v>1</v>
      </c>
      <c r="N537" s="174" t="s">
        <v>42</v>
      </c>
      <c r="O537" s="59"/>
      <c r="P537" s="175">
        <f>O537*H537</f>
        <v>0</v>
      </c>
      <c r="Q537" s="175">
        <v>0</v>
      </c>
      <c r="R537" s="175">
        <f>Q537*H537</f>
        <v>0</v>
      </c>
      <c r="S537" s="175">
        <v>0</v>
      </c>
      <c r="T537" s="176">
        <f>S537*H537</f>
        <v>0</v>
      </c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R537" s="177" t="s">
        <v>239</v>
      </c>
      <c r="AT537" s="177" t="s">
        <v>143</v>
      </c>
      <c r="AU537" s="177" t="s">
        <v>105</v>
      </c>
      <c r="AY537" s="18" t="s">
        <v>141</v>
      </c>
      <c r="BE537" s="178">
        <f>IF(N537="základná",J537,0)</f>
        <v>0</v>
      </c>
      <c r="BF537" s="178">
        <f>IF(N537="znížená",J537,0)</f>
        <v>0</v>
      </c>
      <c r="BG537" s="178">
        <f>IF(N537="zákl. prenesená",J537,0)</f>
        <v>0</v>
      </c>
      <c r="BH537" s="178">
        <f>IF(N537="zníž. prenesená",J537,0)</f>
        <v>0</v>
      </c>
      <c r="BI537" s="178">
        <f>IF(N537="nulová",J537,0)</f>
        <v>0</v>
      </c>
      <c r="BJ537" s="18" t="s">
        <v>105</v>
      </c>
      <c r="BK537" s="179">
        <f>ROUND(I537*H537,3)</f>
        <v>0</v>
      </c>
      <c r="BL537" s="18" t="s">
        <v>239</v>
      </c>
      <c r="BM537" s="177" t="s">
        <v>1127</v>
      </c>
    </row>
    <row r="538" spans="1:65" s="13" customFormat="1" ht="11.25">
      <c r="B538" s="180"/>
      <c r="D538" s="181" t="s">
        <v>148</v>
      </c>
      <c r="E538" s="182" t="s">
        <v>1</v>
      </c>
      <c r="F538" s="183" t="s">
        <v>1128</v>
      </c>
      <c r="H538" s="184">
        <v>1</v>
      </c>
      <c r="I538" s="185"/>
      <c r="L538" s="180"/>
      <c r="M538" s="186"/>
      <c r="N538" s="187"/>
      <c r="O538" s="187"/>
      <c r="P538" s="187"/>
      <c r="Q538" s="187"/>
      <c r="R538" s="187"/>
      <c r="S538" s="187"/>
      <c r="T538" s="188"/>
      <c r="AT538" s="182" t="s">
        <v>148</v>
      </c>
      <c r="AU538" s="182" t="s">
        <v>105</v>
      </c>
      <c r="AV538" s="13" t="s">
        <v>105</v>
      </c>
      <c r="AW538" s="13" t="s">
        <v>30</v>
      </c>
      <c r="AX538" s="13" t="s">
        <v>84</v>
      </c>
      <c r="AY538" s="182" t="s">
        <v>141</v>
      </c>
    </row>
    <row r="539" spans="1:65" s="2" customFormat="1" ht="33" customHeight="1">
      <c r="A539" s="33"/>
      <c r="B539" s="165"/>
      <c r="C539" s="207" t="s">
        <v>1129</v>
      </c>
      <c r="D539" s="207" t="s">
        <v>297</v>
      </c>
      <c r="E539" s="208" t="s">
        <v>1130</v>
      </c>
      <c r="F539" s="209" t="s">
        <v>1131</v>
      </c>
      <c r="G539" s="210" t="s">
        <v>194</v>
      </c>
      <c r="H539" s="211">
        <v>1</v>
      </c>
      <c r="I539" s="211"/>
      <c r="J539" s="212">
        <f>ROUND(I539*H539,3)</f>
        <v>0</v>
      </c>
      <c r="K539" s="213"/>
      <c r="L539" s="214"/>
      <c r="M539" s="215" t="s">
        <v>1</v>
      </c>
      <c r="N539" s="216" t="s">
        <v>42</v>
      </c>
      <c r="O539" s="59"/>
      <c r="P539" s="175">
        <f>O539*H539</f>
        <v>0</v>
      </c>
      <c r="Q539" s="175">
        <v>3.8999999999999998E-3</v>
      </c>
      <c r="R539" s="175">
        <f>Q539*H539</f>
        <v>3.8999999999999998E-3</v>
      </c>
      <c r="S539" s="175">
        <v>0</v>
      </c>
      <c r="T539" s="176">
        <f>S539*H539</f>
        <v>0</v>
      </c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R539" s="177" t="s">
        <v>300</v>
      </c>
      <c r="AT539" s="177" t="s">
        <v>297</v>
      </c>
      <c r="AU539" s="177" t="s">
        <v>105</v>
      </c>
      <c r="AY539" s="18" t="s">
        <v>141</v>
      </c>
      <c r="BE539" s="178">
        <f>IF(N539="základná",J539,0)</f>
        <v>0</v>
      </c>
      <c r="BF539" s="178">
        <f>IF(N539="znížená",J539,0)</f>
        <v>0</v>
      </c>
      <c r="BG539" s="178">
        <f>IF(N539="zákl. prenesená",J539,0)</f>
        <v>0</v>
      </c>
      <c r="BH539" s="178">
        <f>IF(N539="zníž. prenesená",J539,0)</f>
        <v>0</v>
      </c>
      <c r="BI539" s="178">
        <f>IF(N539="nulová",J539,0)</f>
        <v>0</v>
      </c>
      <c r="BJ539" s="18" t="s">
        <v>105</v>
      </c>
      <c r="BK539" s="179">
        <f>ROUND(I539*H539,3)</f>
        <v>0</v>
      </c>
      <c r="BL539" s="18" t="s">
        <v>239</v>
      </c>
      <c r="BM539" s="177" t="s">
        <v>1132</v>
      </c>
    </row>
    <row r="540" spans="1:65" s="2" customFormat="1" ht="21.75" customHeight="1">
      <c r="A540" s="33"/>
      <c r="B540" s="165"/>
      <c r="C540" s="166" t="s">
        <v>1133</v>
      </c>
      <c r="D540" s="166" t="s">
        <v>143</v>
      </c>
      <c r="E540" s="167" t="s">
        <v>1134</v>
      </c>
      <c r="F540" s="168" t="s">
        <v>1135</v>
      </c>
      <c r="G540" s="169" t="s">
        <v>306</v>
      </c>
      <c r="H540" s="170"/>
      <c r="I540" s="170"/>
      <c r="J540" s="171">
        <f>ROUND(I540*H540,3)</f>
        <v>0</v>
      </c>
      <c r="K540" s="172"/>
      <c r="L540" s="34"/>
      <c r="M540" s="173" t="s">
        <v>1</v>
      </c>
      <c r="N540" s="174" t="s">
        <v>42</v>
      </c>
      <c r="O540" s="59"/>
      <c r="P540" s="175">
        <f>O540*H540</f>
        <v>0</v>
      </c>
      <c r="Q540" s="175">
        <v>0</v>
      </c>
      <c r="R540" s="175">
        <f>Q540*H540</f>
        <v>0</v>
      </c>
      <c r="S540" s="175">
        <v>0</v>
      </c>
      <c r="T540" s="176">
        <f>S540*H540</f>
        <v>0</v>
      </c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R540" s="177" t="s">
        <v>239</v>
      </c>
      <c r="AT540" s="177" t="s">
        <v>143</v>
      </c>
      <c r="AU540" s="177" t="s">
        <v>105</v>
      </c>
      <c r="AY540" s="18" t="s">
        <v>141</v>
      </c>
      <c r="BE540" s="178">
        <f>IF(N540="základná",J540,0)</f>
        <v>0</v>
      </c>
      <c r="BF540" s="178">
        <f>IF(N540="znížená",J540,0)</f>
        <v>0</v>
      </c>
      <c r="BG540" s="178">
        <f>IF(N540="zákl. prenesená",J540,0)</f>
        <v>0</v>
      </c>
      <c r="BH540" s="178">
        <f>IF(N540="zníž. prenesená",J540,0)</f>
        <v>0</v>
      </c>
      <c r="BI540" s="178">
        <f>IF(N540="nulová",J540,0)</f>
        <v>0</v>
      </c>
      <c r="BJ540" s="18" t="s">
        <v>105</v>
      </c>
      <c r="BK540" s="179">
        <f>ROUND(I540*H540,3)</f>
        <v>0</v>
      </c>
      <c r="BL540" s="18" t="s">
        <v>239</v>
      </c>
      <c r="BM540" s="177" t="s">
        <v>1136</v>
      </c>
    </row>
    <row r="541" spans="1:65" s="12" customFormat="1" ht="22.9" customHeight="1">
      <c r="B541" s="153"/>
      <c r="D541" s="154" t="s">
        <v>75</v>
      </c>
      <c r="E541" s="163" t="s">
        <v>335</v>
      </c>
      <c r="F541" s="163" t="s">
        <v>336</v>
      </c>
      <c r="I541" s="156"/>
      <c r="J541" s="164">
        <f>BK541</f>
        <v>0</v>
      </c>
      <c r="L541" s="153"/>
      <c r="M541" s="157"/>
      <c r="N541" s="158"/>
      <c r="O541" s="158"/>
      <c r="P541" s="159">
        <f>SUM(P542:P569)</f>
        <v>0</v>
      </c>
      <c r="Q541" s="158"/>
      <c r="R541" s="159">
        <f>SUM(R542:R569)</f>
        <v>0.18872025000000003</v>
      </c>
      <c r="S541" s="158"/>
      <c r="T541" s="160">
        <f>SUM(T542:T569)</f>
        <v>0</v>
      </c>
      <c r="AR541" s="154" t="s">
        <v>105</v>
      </c>
      <c r="AT541" s="161" t="s">
        <v>75</v>
      </c>
      <c r="AU541" s="161" t="s">
        <v>84</v>
      </c>
      <c r="AY541" s="154" t="s">
        <v>141</v>
      </c>
      <c r="BK541" s="162">
        <f>SUM(BK542:BK569)</f>
        <v>0</v>
      </c>
    </row>
    <row r="542" spans="1:65" s="2" customFormat="1" ht="16.5" customHeight="1">
      <c r="A542" s="33"/>
      <c r="B542" s="165"/>
      <c r="C542" s="166" t="s">
        <v>1137</v>
      </c>
      <c r="D542" s="166" t="s">
        <v>143</v>
      </c>
      <c r="E542" s="167" t="s">
        <v>1138</v>
      </c>
      <c r="F542" s="168" t="s">
        <v>1139</v>
      </c>
      <c r="G542" s="169" t="s">
        <v>194</v>
      </c>
      <c r="H542" s="170">
        <v>6</v>
      </c>
      <c r="I542" s="170"/>
      <c r="J542" s="171">
        <f>ROUND(I542*H542,3)</f>
        <v>0</v>
      </c>
      <c r="K542" s="172"/>
      <c r="L542" s="34"/>
      <c r="M542" s="173" t="s">
        <v>1</v>
      </c>
      <c r="N542" s="174" t="s">
        <v>42</v>
      </c>
      <c r="O542" s="59"/>
      <c r="P542" s="175">
        <f>O542*H542</f>
        <v>0</v>
      </c>
      <c r="Q542" s="175">
        <v>4.0000000000000003E-5</v>
      </c>
      <c r="R542" s="175">
        <f>Q542*H542</f>
        <v>2.4000000000000003E-4</v>
      </c>
      <c r="S542" s="175">
        <v>0</v>
      </c>
      <c r="T542" s="176">
        <f>S542*H542</f>
        <v>0</v>
      </c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R542" s="177" t="s">
        <v>239</v>
      </c>
      <c r="AT542" s="177" t="s">
        <v>143</v>
      </c>
      <c r="AU542" s="177" t="s">
        <v>105</v>
      </c>
      <c r="AY542" s="18" t="s">
        <v>141</v>
      </c>
      <c r="BE542" s="178">
        <f>IF(N542="základná",J542,0)</f>
        <v>0</v>
      </c>
      <c r="BF542" s="178">
        <f>IF(N542="znížená",J542,0)</f>
        <v>0</v>
      </c>
      <c r="BG542" s="178">
        <f>IF(N542="zákl. prenesená",J542,0)</f>
        <v>0</v>
      </c>
      <c r="BH542" s="178">
        <f>IF(N542="zníž. prenesená",J542,0)</f>
        <v>0</v>
      </c>
      <c r="BI542" s="178">
        <f>IF(N542="nulová",J542,0)</f>
        <v>0</v>
      </c>
      <c r="BJ542" s="18" t="s">
        <v>105</v>
      </c>
      <c r="BK542" s="179">
        <f>ROUND(I542*H542,3)</f>
        <v>0</v>
      </c>
      <c r="BL542" s="18" t="s">
        <v>239</v>
      </c>
      <c r="BM542" s="177" t="s">
        <v>1140</v>
      </c>
    </row>
    <row r="543" spans="1:65" s="13" customFormat="1" ht="11.25">
      <c r="B543" s="180"/>
      <c r="D543" s="181" t="s">
        <v>148</v>
      </c>
      <c r="E543" s="182" t="s">
        <v>1</v>
      </c>
      <c r="F543" s="183" t="s">
        <v>1141</v>
      </c>
      <c r="H543" s="184">
        <v>6</v>
      </c>
      <c r="I543" s="185"/>
      <c r="L543" s="180"/>
      <c r="M543" s="186"/>
      <c r="N543" s="187"/>
      <c r="O543" s="187"/>
      <c r="P543" s="187"/>
      <c r="Q543" s="187"/>
      <c r="R543" s="187"/>
      <c r="S543" s="187"/>
      <c r="T543" s="188"/>
      <c r="AT543" s="182" t="s">
        <v>148</v>
      </c>
      <c r="AU543" s="182" t="s">
        <v>105</v>
      </c>
      <c r="AV543" s="13" t="s">
        <v>105</v>
      </c>
      <c r="AW543" s="13" t="s">
        <v>30</v>
      </c>
      <c r="AX543" s="13" t="s">
        <v>84</v>
      </c>
      <c r="AY543" s="182" t="s">
        <v>141</v>
      </c>
    </row>
    <row r="544" spans="1:65" s="2" customFormat="1" ht="16.5" customHeight="1">
      <c r="A544" s="33"/>
      <c r="B544" s="165"/>
      <c r="C544" s="207" t="s">
        <v>1142</v>
      </c>
      <c r="D544" s="207" t="s">
        <v>297</v>
      </c>
      <c r="E544" s="208" t="s">
        <v>1143</v>
      </c>
      <c r="F544" s="209" t="s">
        <v>1144</v>
      </c>
      <c r="G544" s="210" t="s">
        <v>194</v>
      </c>
      <c r="H544" s="211">
        <v>6</v>
      </c>
      <c r="I544" s="211"/>
      <c r="J544" s="212">
        <f>ROUND(I544*H544,3)</f>
        <v>0</v>
      </c>
      <c r="K544" s="213"/>
      <c r="L544" s="214"/>
      <c r="M544" s="215" t="s">
        <v>1</v>
      </c>
      <c r="N544" s="216" t="s">
        <v>42</v>
      </c>
      <c r="O544" s="59"/>
      <c r="P544" s="175">
        <f>O544*H544</f>
        <v>0</v>
      </c>
      <c r="Q544" s="175">
        <v>1.6299999999999999E-3</v>
      </c>
      <c r="R544" s="175">
        <f>Q544*H544</f>
        <v>9.7800000000000005E-3</v>
      </c>
      <c r="S544" s="175">
        <v>0</v>
      </c>
      <c r="T544" s="176">
        <f>S544*H544</f>
        <v>0</v>
      </c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R544" s="177" t="s">
        <v>300</v>
      </c>
      <c r="AT544" s="177" t="s">
        <v>297</v>
      </c>
      <c r="AU544" s="177" t="s">
        <v>105</v>
      </c>
      <c r="AY544" s="18" t="s">
        <v>141</v>
      </c>
      <c r="BE544" s="178">
        <f>IF(N544="základná",J544,0)</f>
        <v>0</v>
      </c>
      <c r="BF544" s="178">
        <f>IF(N544="znížená",J544,0)</f>
        <v>0</v>
      </c>
      <c r="BG544" s="178">
        <f>IF(N544="zákl. prenesená",J544,0)</f>
        <v>0</v>
      </c>
      <c r="BH544" s="178">
        <f>IF(N544="zníž. prenesená",J544,0)</f>
        <v>0</v>
      </c>
      <c r="BI544" s="178">
        <f>IF(N544="nulová",J544,0)</f>
        <v>0</v>
      </c>
      <c r="BJ544" s="18" t="s">
        <v>105</v>
      </c>
      <c r="BK544" s="179">
        <f>ROUND(I544*H544,3)</f>
        <v>0</v>
      </c>
      <c r="BL544" s="18" t="s">
        <v>239</v>
      </c>
      <c r="BM544" s="177" t="s">
        <v>1145</v>
      </c>
    </row>
    <row r="545" spans="1:65" s="2" customFormat="1" ht="16.5" customHeight="1">
      <c r="A545" s="33"/>
      <c r="B545" s="165"/>
      <c r="C545" s="166" t="s">
        <v>1146</v>
      </c>
      <c r="D545" s="166" t="s">
        <v>143</v>
      </c>
      <c r="E545" s="167" t="s">
        <v>1147</v>
      </c>
      <c r="F545" s="168" t="s">
        <v>1148</v>
      </c>
      <c r="G545" s="169" t="s">
        <v>220</v>
      </c>
      <c r="H545" s="170">
        <v>37.08</v>
      </c>
      <c r="I545" s="170"/>
      <c r="J545" s="171">
        <f>ROUND(I545*H545,3)</f>
        <v>0</v>
      </c>
      <c r="K545" s="172"/>
      <c r="L545" s="34"/>
      <c r="M545" s="173" t="s">
        <v>1</v>
      </c>
      <c r="N545" s="174" t="s">
        <v>42</v>
      </c>
      <c r="O545" s="59"/>
      <c r="P545" s="175">
        <f>O545*H545</f>
        <v>0</v>
      </c>
      <c r="Q545" s="175">
        <v>4.0000000000000003E-5</v>
      </c>
      <c r="R545" s="175">
        <f>Q545*H545</f>
        <v>1.4832000000000001E-3</v>
      </c>
      <c r="S545" s="175">
        <v>0</v>
      </c>
      <c r="T545" s="176">
        <f>S545*H545</f>
        <v>0</v>
      </c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R545" s="177" t="s">
        <v>239</v>
      </c>
      <c r="AT545" s="177" t="s">
        <v>143</v>
      </c>
      <c r="AU545" s="177" t="s">
        <v>105</v>
      </c>
      <c r="AY545" s="18" t="s">
        <v>141</v>
      </c>
      <c r="BE545" s="178">
        <f>IF(N545="základná",J545,0)</f>
        <v>0</v>
      </c>
      <c r="BF545" s="178">
        <f>IF(N545="znížená",J545,0)</f>
        <v>0</v>
      </c>
      <c r="BG545" s="178">
        <f>IF(N545="zákl. prenesená",J545,0)</f>
        <v>0</v>
      </c>
      <c r="BH545" s="178">
        <f>IF(N545="zníž. prenesená",J545,0)</f>
        <v>0</v>
      </c>
      <c r="BI545" s="178">
        <f>IF(N545="nulová",J545,0)</f>
        <v>0</v>
      </c>
      <c r="BJ545" s="18" t="s">
        <v>105</v>
      </c>
      <c r="BK545" s="179">
        <f>ROUND(I545*H545,3)</f>
        <v>0</v>
      </c>
      <c r="BL545" s="18" t="s">
        <v>239</v>
      </c>
      <c r="BM545" s="177" t="s">
        <v>1149</v>
      </c>
    </row>
    <row r="546" spans="1:65" s="13" customFormat="1" ht="11.25">
      <c r="B546" s="180"/>
      <c r="D546" s="181" t="s">
        <v>148</v>
      </c>
      <c r="E546" s="182" t="s">
        <v>1</v>
      </c>
      <c r="F546" s="183" t="s">
        <v>1150</v>
      </c>
      <c r="H546" s="184">
        <v>10.7</v>
      </c>
      <c r="I546" s="185"/>
      <c r="L546" s="180"/>
      <c r="M546" s="186"/>
      <c r="N546" s="187"/>
      <c r="O546" s="187"/>
      <c r="P546" s="187"/>
      <c r="Q546" s="187"/>
      <c r="R546" s="187"/>
      <c r="S546" s="187"/>
      <c r="T546" s="188"/>
      <c r="AT546" s="182" t="s">
        <v>148</v>
      </c>
      <c r="AU546" s="182" t="s">
        <v>105</v>
      </c>
      <c r="AV546" s="13" t="s">
        <v>105</v>
      </c>
      <c r="AW546" s="13" t="s">
        <v>30</v>
      </c>
      <c r="AX546" s="13" t="s">
        <v>76</v>
      </c>
      <c r="AY546" s="182" t="s">
        <v>141</v>
      </c>
    </row>
    <row r="547" spans="1:65" s="13" customFormat="1" ht="11.25">
      <c r="B547" s="180"/>
      <c r="D547" s="181" t="s">
        <v>148</v>
      </c>
      <c r="E547" s="182" t="s">
        <v>1</v>
      </c>
      <c r="F547" s="183" t="s">
        <v>1151</v>
      </c>
      <c r="H547" s="184">
        <v>8.94</v>
      </c>
      <c r="I547" s="185"/>
      <c r="L547" s="180"/>
      <c r="M547" s="186"/>
      <c r="N547" s="187"/>
      <c r="O547" s="187"/>
      <c r="P547" s="187"/>
      <c r="Q547" s="187"/>
      <c r="R547" s="187"/>
      <c r="S547" s="187"/>
      <c r="T547" s="188"/>
      <c r="AT547" s="182" t="s">
        <v>148</v>
      </c>
      <c r="AU547" s="182" t="s">
        <v>105</v>
      </c>
      <c r="AV547" s="13" t="s">
        <v>105</v>
      </c>
      <c r="AW547" s="13" t="s">
        <v>30</v>
      </c>
      <c r="AX547" s="13" t="s">
        <v>76</v>
      </c>
      <c r="AY547" s="182" t="s">
        <v>141</v>
      </c>
    </row>
    <row r="548" spans="1:65" s="13" customFormat="1" ht="11.25">
      <c r="B548" s="180"/>
      <c r="D548" s="181" t="s">
        <v>148</v>
      </c>
      <c r="E548" s="182" t="s">
        <v>1</v>
      </c>
      <c r="F548" s="183" t="s">
        <v>1152</v>
      </c>
      <c r="H548" s="184">
        <v>8.94</v>
      </c>
      <c r="I548" s="185"/>
      <c r="L548" s="180"/>
      <c r="M548" s="186"/>
      <c r="N548" s="187"/>
      <c r="O548" s="187"/>
      <c r="P548" s="187"/>
      <c r="Q548" s="187"/>
      <c r="R548" s="187"/>
      <c r="S548" s="187"/>
      <c r="T548" s="188"/>
      <c r="AT548" s="182" t="s">
        <v>148</v>
      </c>
      <c r="AU548" s="182" t="s">
        <v>105</v>
      </c>
      <c r="AV548" s="13" t="s">
        <v>105</v>
      </c>
      <c r="AW548" s="13" t="s">
        <v>30</v>
      </c>
      <c r="AX548" s="13" t="s">
        <v>76</v>
      </c>
      <c r="AY548" s="182" t="s">
        <v>141</v>
      </c>
    </row>
    <row r="549" spans="1:65" s="13" customFormat="1" ht="11.25">
      <c r="B549" s="180"/>
      <c r="D549" s="181" t="s">
        <v>148</v>
      </c>
      <c r="E549" s="182" t="s">
        <v>1</v>
      </c>
      <c r="F549" s="183" t="s">
        <v>1153</v>
      </c>
      <c r="H549" s="184">
        <v>8.5</v>
      </c>
      <c r="I549" s="185"/>
      <c r="L549" s="180"/>
      <c r="M549" s="186"/>
      <c r="N549" s="187"/>
      <c r="O549" s="187"/>
      <c r="P549" s="187"/>
      <c r="Q549" s="187"/>
      <c r="R549" s="187"/>
      <c r="S549" s="187"/>
      <c r="T549" s="188"/>
      <c r="AT549" s="182" t="s">
        <v>148</v>
      </c>
      <c r="AU549" s="182" t="s">
        <v>105</v>
      </c>
      <c r="AV549" s="13" t="s">
        <v>105</v>
      </c>
      <c r="AW549" s="13" t="s">
        <v>30</v>
      </c>
      <c r="AX549" s="13" t="s">
        <v>76</v>
      </c>
      <c r="AY549" s="182" t="s">
        <v>141</v>
      </c>
    </row>
    <row r="550" spans="1:65" s="14" customFormat="1" ht="11.25">
      <c r="B550" s="189"/>
      <c r="D550" s="181" t="s">
        <v>148</v>
      </c>
      <c r="E550" s="190" t="s">
        <v>1</v>
      </c>
      <c r="F550" s="191" t="s">
        <v>174</v>
      </c>
      <c r="H550" s="192">
        <v>37.08</v>
      </c>
      <c r="I550" s="193"/>
      <c r="L550" s="189"/>
      <c r="M550" s="194"/>
      <c r="N550" s="195"/>
      <c r="O550" s="195"/>
      <c r="P550" s="195"/>
      <c r="Q550" s="195"/>
      <c r="R550" s="195"/>
      <c r="S550" s="195"/>
      <c r="T550" s="196"/>
      <c r="AT550" s="190" t="s">
        <v>148</v>
      </c>
      <c r="AU550" s="190" t="s">
        <v>105</v>
      </c>
      <c r="AV550" s="14" t="s">
        <v>146</v>
      </c>
      <c r="AW550" s="14" t="s">
        <v>30</v>
      </c>
      <c r="AX550" s="14" t="s">
        <v>84</v>
      </c>
      <c r="AY550" s="190" t="s">
        <v>141</v>
      </c>
    </row>
    <row r="551" spans="1:65" s="2" customFormat="1" ht="21.75" customHeight="1">
      <c r="A551" s="33"/>
      <c r="B551" s="165"/>
      <c r="C551" s="207" t="s">
        <v>1154</v>
      </c>
      <c r="D551" s="207" t="s">
        <v>297</v>
      </c>
      <c r="E551" s="208" t="s">
        <v>1155</v>
      </c>
      <c r="F551" s="209" t="s">
        <v>1156</v>
      </c>
      <c r="G551" s="210" t="s">
        <v>103</v>
      </c>
      <c r="H551" s="211">
        <v>3.8559999999999999</v>
      </c>
      <c r="I551" s="211"/>
      <c r="J551" s="212">
        <f>ROUND(I551*H551,3)</f>
        <v>0</v>
      </c>
      <c r="K551" s="213"/>
      <c r="L551" s="214"/>
      <c r="M551" s="215" t="s">
        <v>1</v>
      </c>
      <c r="N551" s="216" t="s">
        <v>42</v>
      </c>
      <c r="O551" s="59"/>
      <c r="P551" s="175">
        <f>O551*H551</f>
        <v>0</v>
      </c>
      <c r="Q551" s="175">
        <v>3.3E-3</v>
      </c>
      <c r="R551" s="175">
        <f>Q551*H551</f>
        <v>1.27248E-2</v>
      </c>
      <c r="S551" s="175">
        <v>0</v>
      </c>
      <c r="T551" s="176">
        <f>S551*H551</f>
        <v>0</v>
      </c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R551" s="177" t="s">
        <v>300</v>
      </c>
      <c r="AT551" s="177" t="s">
        <v>297</v>
      </c>
      <c r="AU551" s="177" t="s">
        <v>105</v>
      </c>
      <c r="AY551" s="18" t="s">
        <v>141</v>
      </c>
      <c r="BE551" s="178">
        <f>IF(N551="základná",J551,0)</f>
        <v>0</v>
      </c>
      <c r="BF551" s="178">
        <f>IF(N551="znížená",J551,0)</f>
        <v>0</v>
      </c>
      <c r="BG551" s="178">
        <f>IF(N551="zákl. prenesená",J551,0)</f>
        <v>0</v>
      </c>
      <c r="BH551" s="178">
        <f>IF(N551="zníž. prenesená",J551,0)</f>
        <v>0</v>
      </c>
      <c r="BI551" s="178">
        <f>IF(N551="nulová",J551,0)</f>
        <v>0</v>
      </c>
      <c r="BJ551" s="18" t="s">
        <v>105</v>
      </c>
      <c r="BK551" s="179">
        <f>ROUND(I551*H551,3)</f>
        <v>0</v>
      </c>
      <c r="BL551" s="18" t="s">
        <v>239</v>
      </c>
      <c r="BM551" s="177" t="s">
        <v>1157</v>
      </c>
    </row>
    <row r="552" spans="1:65" s="2" customFormat="1" ht="19.5">
      <c r="A552" s="33"/>
      <c r="B552" s="34"/>
      <c r="C552" s="33"/>
      <c r="D552" s="181" t="s">
        <v>237</v>
      </c>
      <c r="E552" s="33"/>
      <c r="F552" s="197" t="s">
        <v>1158</v>
      </c>
      <c r="G552" s="33"/>
      <c r="H552" s="33"/>
      <c r="I552" s="98"/>
      <c r="J552" s="33"/>
      <c r="K552" s="33"/>
      <c r="L552" s="34"/>
      <c r="M552" s="198"/>
      <c r="N552" s="199"/>
      <c r="O552" s="59"/>
      <c r="P552" s="59"/>
      <c r="Q552" s="59"/>
      <c r="R552" s="59"/>
      <c r="S552" s="59"/>
      <c r="T552" s="60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T552" s="18" t="s">
        <v>237</v>
      </c>
      <c r="AU552" s="18" t="s">
        <v>105</v>
      </c>
    </row>
    <row r="553" spans="1:65" s="13" customFormat="1" ht="11.25">
      <c r="B553" s="180"/>
      <c r="D553" s="181" t="s">
        <v>148</v>
      </c>
      <c r="F553" s="183" t="s">
        <v>1159</v>
      </c>
      <c r="H553" s="184">
        <v>3.8559999999999999</v>
      </c>
      <c r="I553" s="185"/>
      <c r="L553" s="180"/>
      <c r="M553" s="186"/>
      <c r="N553" s="187"/>
      <c r="O553" s="187"/>
      <c r="P553" s="187"/>
      <c r="Q553" s="187"/>
      <c r="R553" s="187"/>
      <c r="S553" s="187"/>
      <c r="T553" s="188"/>
      <c r="AT553" s="182" t="s">
        <v>148</v>
      </c>
      <c r="AU553" s="182" t="s">
        <v>105</v>
      </c>
      <c r="AV553" s="13" t="s">
        <v>105</v>
      </c>
      <c r="AW553" s="13" t="s">
        <v>3</v>
      </c>
      <c r="AX553" s="13" t="s">
        <v>84</v>
      </c>
      <c r="AY553" s="182" t="s">
        <v>141</v>
      </c>
    </row>
    <row r="554" spans="1:65" s="2" customFormat="1" ht="21.75" customHeight="1">
      <c r="A554" s="33"/>
      <c r="B554" s="165"/>
      <c r="C554" s="166" t="s">
        <v>1160</v>
      </c>
      <c r="D554" s="166" t="s">
        <v>143</v>
      </c>
      <c r="E554" s="167" t="s">
        <v>1161</v>
      </c>
      <c r="F554" s="168" t="s">
        <v>1162</v>
      </c>
      <c r="G554" s="169" t="s">
        <v>103</v>
      </c>
      <c r="H554" s="170">
        <v>50.84</v>
      </c>
      <c r="I554" s="170"/>
      <c r="J554" s="171">
        <f>ROUND(I554*H554,3)</f>
        <v>0</v>
      </c>
      <c r="K554" s="172"/>
      <c r="L554" s="34"/>
      <c r="M554" s="173" t="s">
        <v>1</v>
      </c>
      <c r="N554" s="174" t="s">
        <v>42</v>
      </c>
      <c r="O554" s="59"/>
      <c r="P554" s="175">
        <f>O554*H554</f>
        <v>0</v>
      </c>
      <c r="Q554" s="175">
        <v>2.9999999999999997E-4</v>
      </c>
      <c r="R554" s="175">
        <f>Q554*H554</f>
        <v>1.5252E-2</v>
      </c>
      <c r="S554" s="175">
        <v>0</v>
      </c>
      <c r="T554" s="176">
        <f>S554*H554</f>
        <v>0</v>
      </c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R554" s="177" t="s">
        <v>239</v>
      </c>
      <c r="AT554" s="177" t="s">
        <v>143</v>
      </c>
      <c r="AU554" s="177" t="s">
        <v>105</v>
      </c>
      <c r="AY554" s="18" t="s">
        <v>141</v>
      </c>
      <c r="BE554" s="178">
        <f>IF(N554="základná",J554,0)</f>
        <v>0</v>
      </c>
      <c r="BF554" s="178">
        <f>IF(N554="znížená",J554,0)</f>
        <v>0</v>
      </c>
      <c r="BG554" s="178">
        <f>IF(N554="zákl. prenesená",J554,0)</f>
        <v>0</v>
      </c>
      <c r="BH554" s="178">
        <f>IF(N554="zníž. prenesená",J554,0)</f>
        <v>0</v>
      </c>
      <c r="BI554" s="178">
        <f>IF(N554="nulová",J554,0)</f>
        <v>0</v>
      </c>
      <c r="BJ554" s="18" t="s">
        <v>105</v>
      </c>
      <c r="BK554" s="179">
        <f>ROUND(I554*H554,3)</f>
        <v>0</v>
      </c>
      <c r="BL554" s="18" t="s">
        <v>239</v>
      </c>
      <c r="BM554" s="177" t="s">
        <v>1163</v>
      </c>
    </row>
    <row r="555" spans="1:65" s="13" customFormat="1" ht="11.25">
      <c r="B555" s="180"/>
      <c r="D555" s="181" t="s">
        <v>148</v>
      </c>
      <c r="E555" s="182" t="s">
        <v>1</v>
      </c>
      <c r="F555" s="183" t="s">
        <v>1164</v>
      </c>
      <c r="H555" s="184">
        <v>11.27</v>
      </c>
      <c r="I555" s="185"/>
      <c r="L555" s="180"/>
      <c r="M555" s="186"/>
      <c r="N555" s="187"/>
      <c r="O555" s="187"/>
      <c r="P555" s="187"/>
      <c r="Q555" s="187"/>
      <c r="R555" s="187"/>
      <c r="S555" s="187"/>
      <c r="T555" s="188"/>
      <c r="AT555" s="182" t="s">
        <v>148</v>
      </c>
      <c r="AU555" s="182" t="s">
        <v>105</v>
      </c>
      <c r="AV555" s="13" t="s">
        <v>105</v>
      </c>
      <c r="AW555" s="13" t="s">
        <v>30</v>
      </c>
      <c r="AX555" s="13" t="s">
        <v>76</v>
      </c>
      <c r="AY555" s="182" t="s">
        <v>141</v>
      </c>
    </row>
    <row r="556" spans="1:65" s="13" customFormat="1" ht="11.25">
      <c r="B556" s="180"/>
      <c r="D556" s="181" t="s">
        <v>148</v>
      </c>
      <c r="E556" s="182" t="s">
        <v>1</v>
      </c>
      <c r="F556" s="183" t="s">
        <v>1165</v>
      </c>
      <c r="H556" s="184">
        <v>11.22</v>
      </c>
      <c r="I556" s="185"/>
      <c r="L556" s="180"/>
      <c r="M556" s="186"/>
      <c r="N556" s="187"/>
      <c r="O556" s="187"/>
      <c r="P556" s="187"/>
      <c r="Q556" s="187"/>
      <c r="R556" s="187"/>
      <c r="S556" s="187"/>
      <c r="T556" s="188"/>
      <c r="AT556" s="182" t="s">
        <v>148</v>
      </c>
      <c r="AU556" s="182" t="s">
        <v>105</v>
      </c>
      <c r="AV556" s="13" t="s">
        <v>105</v>
      </c>
      <c r="AW556" s="13" t="s">
        <v>30</v>
      </c>
      <c r="AX556" s="13" t="s">
        <v>76</v>
      </c>
      <c r="AY556" s="182" t="s">
        <v>141</v>
      </c>
    </row>
    <row r="557" spans="1:65" s="13" customFormat="1" ht="11.25">
      <c r="B557" s="180"/>
      <c r="D557" s="181" t="s">
        <v>148</v>
      </c>
      <c r="E557" s="182" t="s">
        <v>1</v>
      </c>
      <c r="F557" s="183" t="s">
        <v>1166</v>
      </c>
      <c r="H557" s="184">
        <v>11.56</v>
      </c>
      <c r="I557" s="185"/>
      <c r="L557" s="180"/>
      <c r="M557" s="186"/>
      <c r="N557" s="187"/>
      <c r="O557" s="187"/>
      <c r="P557" s="187"/>
      <c r="Q557" s="187"/>
      <c r="R557" s="187"/>
      <c r="S557" s="187"/>
      <c r="T557" s="188"/>
      <c r="AT557" s="182" t="s">
        <v>148</v>
      </c>
      <c r="AU557" s="182" t="s">
        <v>105</v>
      </c>
      <c r="AV557" s="13" t="s">
        <v>105</v>
      </c>
      <c r="AW557" s="13" t="s">
        <v>30</v>
      </c>
      <c r="AX557" s="13" t="s">
        <v>76</v>
      </c>
      <c r="AY557" s="182" t="s">
        <v>141</v>
      </c>
    </row>
    <row r="558" spans="1:65" s="13" customFormat="1" ht="11.25">
      <c r="B558" s="180"/>
      <c r="D558" s="181" t="s">
        <v>148</v>
      </c>
      <c r="E558" s="182" t="s">
        <v>1</v>
      </c>
      <c r="F558" s="183" t="s">
        <v>1167</v>
      </c>
      <c r="H558" s="184">
        <v>11</v>
      </c>
      <c r="I558" s="185"/>
      <c r="L558" s="180"/>
      <c r="M558" s="186"/>
      <c r="N558" s="187"/>
      <c r="O558" s="187"/>
      <c r="P558" s="187"/>
      <c r="Q558" s="187"/>
      <c r="R558" s="187"/>
      <c r="S558" s="187"/>
      <c r="T558" s="188"/>
      <c r="AT558" s="182" t="s">
        <v>148</v>
      </c>
      <c r="AU558" s="182" t="s">
        <v>105</v>
      </c>
      <c r="AV558" s="13" t="s">
        <v>105</v>
      </c>
      <c r="AW558" s="13" t="s">
        <v>30</v>
      </c>
      <c r="AX558" s="13" t="s">
        <v>76</v>
      </c>
      <c r="AY558" s="182" t="s">
        <v>141</v>
      </c>
    </row>
    <row r="559" spans="1:65" s="16" customFormat="1" ht="11.25">
      <c r="B559" s="217"/>
      <c r="D559" s="181" t="s">
        <v>148</v>
      </c>
      <c r="E559" s="218" t="s">
        <v>366</v>
      </c>
      <c r="F559" s="219" t="s">
        <v>344</v>
      </c>
      <c r="H559" s="220">
        <v>45.05</v>
      </c>
      <c r="I559" s="221"/>
      <c r="L559" s="217"/>
      <c r="M559" s="222"/>
      <c r="N559" s="223"/>
      <c r="O559" s="223"/>
      <c r="P559" s="223"/>
      <c r="Q559" s="223"/>
      <c r="R559" s="223"/>
      <c r="S559" s="223"/>
      <c r="T559" s="224"/>
      <c r="AT559" s="218" t="s">
        <v>148</v>
      </c>
      <c r="AU559" s="218" t="s">
        <v>105</v>
      </c>
      <c r="AV559" s="16" t="s">
        <v>156</v>
      </c>
      <c r="AW559" s="16" t="s">
        <v>30</v>
      </c>
      <c r="AX559" s="16" t="s">
        <v>76</v>
      </c>
      <c r="AY559" s="218" t="s">
        <v>141</v>
      </c>
    </row>
    <row r="560" spans="1:65" s="13" customFormat="1" ht="11.25">
      <c r="B560" s="180"/>
      <c r="D560" s="181" t="s">
        <v>148</v>
      </c>
      <c r="E560" s="182" t="s">
        <v>1</v>
      </c>
      <c r="F560" s="183" t="s">
        <v>1168</v>
      </c>
      <c r="H560" s="184">
        <v>1.83</v>
      </c>
      <c r="I560" s="185"/>
      <c r="L560" s="180"/>
      <c r="M560" s="186"/>
      <c r="N560" s="187"/>
      <c r="O560" s="187"/>
      <c r="P560" s="187"/>
      <c r="Q560" s="187"/>
      <c r="R560" s="187"/>
      <c r="S560" s="187"/>
      <c r="T560" s="188"/>
      <c r="AT560" s="182" t="s">
        <v>148</v>
      </c>
      <c r="AU560" s="182" t="s">
        <v>105</v>
      </c>
      <c r="AV560" s="13" t="s">
        <v>105</v>
      </c>
      <c r="AW560" s="13" t="s">
        <v>30</v>
      </c>
      <c r="AX560" s="13" t="s">
        <v>76</v>
      </c>
      <c r="AY560" s="182" t="s">
        <v>141</v>
      </c>
    </row>
    <row r="561" spans="1:65" s="13" customFormat="1" ht="11.25">
      <c r="B561" s="180"/>
      <c r="D561" s="181" t="s">
        <v>148</v>
      </c>
      <c r="E561" s="182" t="s">
        <v>1</v>
      </c>
      <c r="F561" s="183" t="s">
        <v>1169</v>
      </c>
      <c r="H561" s="184">
        <v>1.35</v>
      </c>
      <c r="I561" s="185"/>
      <c r="L561" s="180"/>
      <c r="M561" s="186"/>
      <c r="N561" s="187"/>
      <c r="O561" s="187"/>
      <c r="P561" s="187"/>
      <c r="Q561" s="187"/>
      <c r="R561" s="187"/>
      <c r="S561" s="187"/>
      <c r="T561" s="188"/>
      <c r="AT561" s="182" t="s">
        <v>148</v>
      </c>
      <c r="AU561" s="182" t="s">
        <v>105</v>
      </c>
      <c r="AV561" s="13" t="s">
        <v>105</v>
      </c>
      <c r="AW561" s="13" t="s">
        <v>30</v>
      </c>
      <c r="AX561" s="13" t="s">
        <v>76</v>
      </c>
      <c r="AY561" s="182" t="s">
        <v>141</v>
      </c>
    </row>
    <row r="562" spans="1:65" s="13" customFormat="1" ht="11.25">
      <c r="B562" s="180"/>
      <c r="D562" s="181" t="s">
        <v>148</v>
      </c>
      <c r="E562" s="182" t="s">
        <v>1</v>
      </c>
      <c r="F562" s="183" t="s">
        <v>1170</v>
      </c>
      <c r="H562" s="184">
        <v>1.35</v>
      </c>
      <c r="I562" s="185"/>
      <c r="L562" s="180"/>
      <c r="M562" s="186"/>
      <c r="N562" s="187"/>
      <c r="O562" s="187"/>
      <c r="P562" s="187"/>
      <c r="Q562" s="187"/>
      <c r="R562" s="187"/>
      <c r="S562" s="187"/>
      <c r="T562" s="188"/>
      <c r="AT562" s="182" t="s">
        <v>148</v>
      </c>
      <c r="AU562" s="182" t="s">
        <v>105</v>
      </c>
      <c r="AV562" s="13" t="s">
        <v>105</v>
      </c>
      <c r="AW562" s="13" t="s">
        <v>30</v>
      </c>
      <c r="AX562" s="13" t="s">
        <v>76</v>
      </c>
      <c r="AY562" s="182" t="s">
        <v>141</v>
      </c>
    </row>
    <row r="563" spans="1:65" s="13" customFormat="1" ht="11.25">
      <c r="B563" s="180"/>
      <c r="D563" s="181" t="s">
        <v>148</v>
      </c>
      <c r="E563" s="182" t="s">
        <v>1</v>
      </c>
      <c r="F563" s="183" t="s">
        <v>1171</v>
      </c>
      <c r="H563" s="184">
        <v>1.26</v>
      </c>
      <c r="I563" s="185"/>
      <c r="L563" s="180"/>
      <c r="M563" s="186"/>
      <c r="N563" s="187"/>
      <c r="O563" s="187"/>
      <c r="P563" s="187"/>
      <c r="Q563" s="187"/>
      <c r="R563" s="187"/>
      <c r="S563" s="187"/>
      <c r="T563" s="188"/>
      <c r="AT563" s="182" t="s">
        <v>148</v>
      </c>
      <c r="AU563" s="182" t="s">
        <v>105</v>
      </c>
      <c r="AV563" s="13" t="s">
        <v>105</v>
      </c>
      <c r="AW563" s="13" t="s">
        <v>30</v>
      </c>
      <c r="AX563" s="13" t="s">
        <v>76</v>
      </c>
      <c r="AY563" s="182" t="s">
        <v>141</v>
      </c>
    </row>
    <row r="564" spans="1:65" s="16" customFormat="1" ht="11.25">
      <c r="B564" s="217"/>
      <c r="D564" s="181" t="s">
        <v>148</v>
      </c>
      <c r="E564" s="218" t="s">
        <v>369</v>
      </c>
      <c r="F564" s="219" t="s">
        <v>344</v>
      </c>
      <c r="H564" s="220">
        <v>5.79</v>
      </c>
      <c r="I564" s="221"/>
      <c r="L564" s="217"/>
      <c r="M564" s="222"/>
      <c r="N564" s="223"/>
      <c r="O564" s="223"/>
      <c r="P564" s="223"/>
      <c r="Q564" s="223"/>
      <c r="R564" s="223"/>
      <c r="S564" s="223"/>
      <c r="T564" s="224"/>
      <c r="AT564" s="218" t="s">
        <v>148</v>
      </c>
      <c r="AU564" s="218" t="s">
        <v>105</v>
      </c>
      <c r="AV564" s="16" t="s">
        <v>156</v>
      </c>
      <c r="AW564" s="16" t="s">
        <v>30</v>
      </c>
      <c r="AX564" s="16" t="s">
        <v>76</v>
      </c>
      <c r="AY564" s="218" t="s">
        <v>141</v>
      </c>
    </row>
    <row r="565" spans="1:65" s="14" customFormat="1" ht="11.25">
      <c r="B565" s="189"/>
      <c r="D565" s="181" t="s">
        <v>148</v>
      </c>
      <c r="E565" s="190" t="s">
        <v>1</v>
      </c>
      <c r="F565" s="191" t="s">
        <v>174</v>
      </c>
      <c r="H565" s="192">
        <v>50.84</v>
      </c>
      <c r="I565" s="193"/>
      <c r="L565" s="189"/>
      <c r="M565" s="194"/>
      <c r="N565" s="195"/>
      <c r="O565" s="195"/>
      <c r="P565" s="195"/>
      <c r="Q565" s="195"/>
      <c r="R565" s="195"/>
      <c r="S565" s="195"/>
      <c r="T565" s="196"/>
      <c r="AT565" s="190" t="s">
        <v>148</v>
      </c>
      <c r="AU565" s="190" t="s">
        <v>105</v>
      </c>
      <c r="AV565" s="14" t="s">
        <v>146</v>
      </c>
      <c r="AW565" s="14" t="s">
        <v>30</v>
      </c>
      <c r="AX565" s="14" t="s">
        <v>84</v>
      </c>
      <c r="AY565" s="190" t="s">
        <v>141</v>
      </c>
    </row>
    <row r="566" spans="1:65" s="2" customFormat="1" ht="21.75" customHeight="1">
      <c r="A566" s="33"/>
      <c r="B566" s="165"/>
      <c r="C566" s="207" t="s">
        <v>1172</v>
      </c>
      <c r="D566" s="207" t="s">
        <v>297</v>
      </c>
      <c r="E566" s="208" t="s">
        <v>1173</v>
      </c>
      <c r="F566" s="209" t="s">
        <v>1174</v>
      </c>
      <c r="G566" s="210" t="s">
        <v>103</v>
      </c>
      <c r="H566" s="211">
        <v>52.365000000000002</v>
      </c>
      <c r="I566" s="211"/>
      <c r="J566" s="212">
        <f>ROUND(I566*H566,3)</f>
        <v>0</v>
      </c>
      <c r="K566" s="213"/>
      <c r="L566" s="214"/>
      <c r="M566" s="215" t="s">
        <v>1</v>
      </c>
      <c r="N566" s="216" t="s">
        <v>42</v>
      </c>
      <c r="O566" s="59"/>
      <c r="P566" s="175">
        <f>O566*H566</f>
        <v>0</v>
      </c>
      <c r="Q566" s="175">
        <v>2.8500000000000001E-3</v>
      </c>
      <c r="R566" s="175">
        <f>Q566*H566</f>
        <v>0.14924025000000002</v>
      </c>
      <c r="S566" s="175">
        <v>0</v>
      </c>
      <c r="T566" s="176">
        <f>S566*H566</f>
        <v>0</v>
      </c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R566" s="177" t="s">
        <v>300</v>
      </c>
      <c r="AT566" s="177" t="s">
        <v>297</v>
      </c>
      <c r="AU566" s="177" t="s">
        <v>105</v>
      </c>
      <c r="AY566" s="18" t="s">
        <v>141</v>
      </c>
      <c r="BE566" s="178">
        <f>IF(N566="základná",J566,0)</f>
        <v>0</v>
      </c>
      <c r="BF566" s="178">
        <f>IF(N566="znížená",J566,0)</f>
        <v>0</v>
      </c>
      <c r="BG566" s="178">
        <f>IF(N566="zákl. prenesená",J566,0)</f>
        <v>0</v>
      </c>
      <c r="BH566" s="178">
        <f>IF(N566="zníž. prenesená",J566,0)</f>
        <v>0</v>
      </c>
      <c r="BI566" s="178">
        <f>IF(N566="nulová",J566,0)</f>
        <v>0</v>
      </c>
      <c r="BJ566" s="18" t="s">
        <v>105</v>
      </c>
      <c r="BK566" s="179">
        <f>ROUND(I566*H566,3)</f>
        <v>0</v>
      </c>
      <c r="BL566" s="18" t="s">
        <v>239</v>
      </c>
      <c r="BM566" s="177" t="s">
        <v>1175</v>
      </c>
    </row>
    <row r="567" spans="1:65" s="2" customFormat="1" ht="19.5">
      <c r="A567" s="33"/>
      <c r="B567" s="34"/>
      <c r="C567" s="33"/>
      <c r="D567" s="181" t="s">
        <v>237</v>
      </c>
      <c r="E567" s="33"/>
      <c r="F567" s="197" t="s">
        <v>1176</v>
      </c>
      <c r="G567" s="33"/>
      <c r="H567" s="33"/>
      <c r="I567" s="98"/>
      <c r="J567" s="33"/>
      <c r="K567" s="33"/>
      <c r="L567" s="34"/>
      <c r="M567" s="198"/>
      <c r="N567" s="199"/>
      <c r="O567" s="59"/>
      <c r="P567" s="59"/>
      <c r="Q567" s="59"/>
      <c r="R567" s="59"/>
      <c r="S567" s="59"/>
      <c r="T567" s="60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T567" s="18" t="s">
        <v>237</v>
      </c>
      <c r="AU567" s="18" t="s">
        <v>105</v>
      </c>
    </row>
    <row r="568" spans="1:65" s="13" customFormat="1" ht="11.25">
      <c r="B568" s="180"/>
      <c r="D568" s="181" t="s">
        <v>148</v>
      </c>
      <c r="F568" s="183" t="s">
        <v>1177</v>
      </c>
      <c r="H568" s="184">
        <v>52.365000000000002</v>
      </c>
      <c r="I568" s="185"/>
      <c r="L568" s="180"/>
      <c r="M568" s="186"/>
      <c r="N568" s="187"/>
      <c r="O568" s="187"/>
      <c r="P568" s="187"/>
      <c r="Q568" s="187"/>
      <c r="R568" s="187"/>
      <c r="S568" s="187"/>
      <c r="T568" s="188"/>
      <c r="AT568" s="182" t="s">
        <v>148</v>
      </c>
      <c r="AU568" s="182" t="s">
        <v>105</v>
      </c>
      <c r="AV568" s="13" t="s">
        <v>105</v>
      </c>
      <c r="AW568" s="13" t="s">
        <v>3</v>
      </c>
      <c r="AX568" s="13" t="s">
        <v>84</v>
      </c>
      <c r="AY568" s="182" t="s">
        <v>141</v>
      </c>
    </row>
    <row r="569" spans="1:65" s="2" customFormat="1" ht="21.75" customHeight="1">
      <c r="A569" s="33"/>
      <c r="B569" s="165"/>
      <c r="C569" s="166" t="s">
        <v>1178</v>
      </c>
      <c r="D569" s="166" t="s">
        <v>143</v>
      </c>
      <c r="E569" s="167" t="s">
        <v>1179</v>
      </c>
      <c r="F569" s="168" t="s">
        <v>1180</v>
      </c>
      <c r="G569" s="169" t="s">
        <v>306</v>
      </c>
      <c r="H569" s="170"/>
      <c r="I569" s="170"/>
      <c r="J569" s="171">
        <f>ROUND(I569*H569,3)</f>
        <v>0</v>
      </c>
      <c r="K569" s="172"/>
      <c r="L569" s="34"/>
      <c r="M569" s="173" t="s">
        <v>1</v>
      </c>
      <c r="N569" s="174" t="s">
        <v>42</v>
      </c>
      <c r="O569" s="59"/>
      <c r="P569" s="175">
        <f>O569*H569</f>
        <v>0</v>
      </c>
      <c r="Q569" s="175">
        <v>0</v>
      </c>
      <c r="R569" s="175">
        <f>Q569*H569</f>
        <v>0</v>
      </c>
      <c r="S569" s="175">
        <v>0</v>
      </c>
      <c r="T569" s="176">
        <f>S569*H569</f>
        <v>0</v>
      </c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R569" s="177" t="s">
        <v>239</v>
      </c>
      <c r="AT569" s="177" t="s">
        <v>143</v>
      </c>
      <c r="AU569" s="177" t="s">
        <v>105</v>
      </c>
      <c r="AY569" s="18" t="s">
        <v>141</v>
      </c>
      <c r="BE569" s="178">
        <f>IF(N569="základná",J569,0)</f>
        <v>0</v>
      </c>
      <c r="BF569" s="178">
        <f>IF(N569="znížená",J569,0)</f>
        <v>0</v>
      </c>
      <c r="BG569" s="178">
        <f>IF(N569="zákl. prenesená",J569,0)</f>
        <v>0</v>
      </c>
      <c r="BH569" s="178">
        <f>IF(N569="zníž. prenesená",J569,0)</f>
        <v>0</v>
      </c>
      <c r="BI569" s="178">
        <f>IF(N569="nulová",J569,0)</f>
        <v>0</v>
      </c>
      <c r="BJ569" s="18" t="s">
        <v>105</v>
      </c>
      <c r="BK569" s="179">
        <f>ROUND(I569*H569,3)</f>
        <v>0</v>
      </c>
      <c r="BL569" s="18" t="s">
        <v>239</v>
      </c>
      <c r="BM569" s="177" t="s">
        <v>1181</v>
      </c>
    </row>
    <row r="570" spans="1:65" s="12" customFormat="1" ht="22.9" customHeight="1">
      <c r="B570" s="153"/>
      <c r="D570" s="154" t="s">
        <v>75</v>
      </c>
      <c r="E570" s="163" t="s">
        <v>1182</v>
      </c>
      <c r="F570" s="163" t="s">
        <v>1183</v>
      </c>
      <c r="I570" s="156"/>
      <c r="J570" s="164">
        <f>BK570</f>
        <v>0</v>
      </c>
      <c r="L570" s="153"/>
      <c r="M570" s="157"/>
      <c r="N570" s="158"/>
      <c r="O570" s="158"/>
      <c r="P570" s="159">
        <f>SUM(P571:P577)</f>
        <v>0</v>
      </c>
      <c r="Q570" s="158"/>
      <c r="R570" s="159">
        <f>SUM(R571:R577)</f>
        <v>6.9968799999999996E-3</v>
      </c>
      <c r="S570" s="158"/>
      <c r="T570" s="160">
        <f>SUM(T571:T577)</f>
        <v>0</v>
      </c>
      <c r="AR570" s="154" t="s">
        <v>105</v>
      </c>
      <c r="AT570" s="161" t="s">
        <v>75</v>
      </c>
      <c r="AU570" s="161" t="s">
        <v>84</v>
      </c>
      <c r="AY570" s="154" t="s">
        <v>141</v>
      </c>
      <c r="BK570" s="162">
        <f>SUM(BK571:BK577)</f>
        <v>0</v>
      </c>
    </row>
    <row r="571" spans="1:65" s="2" customFormat="1" ht="16.5" customHeight="1">
      <c r="A571" s="33"/>
      <c r="B571" s="165"/>
      <c r="C571" s="166" t="s">
        <v>1184</v>
      </c>
      <c r="D571" s="166" t="s">
        <v>143</v>
      </c>
      <c r="E571" s="167" t="s">
        <v>1185</v>
      </c>
      <c r="F571" s="168" t="s">
        <v>1186</v>
      </c>
      <c r="G571" s="169" t="s">
        <v>103</v>
      </c>
      <c r="H571" s="170">
        <v>31.803999999999998</v>
      </c>
      <c r="I571" s="170"/>
      <c r="J571" s="171">
        <f>ROUND(I571*H571,3)</f>
        <v>0</v>
      </c>
      <c r="K571" s="172"/>
      <c r="L571" s="34"/>
      <c r="M571" s="173" t="s">
        <v>1</v>
      </c>
      <c r="N571" s="174" t="s">
        <v>42</v>
      </c>
      <c r="O571" s="59"/>
      <c r="P571" s="175">
        <f>O571*H571</f>
        <v>0</v>
      </c>
      <c r="Q571" s="175">
        <v>8.0000000000000007E-5</v>
      </c>
      <c r="R571" s="175">
        <f>Q571*H571</f>
        <v>2.5443200000000001E-3</v>
      </c>
      <c r="S571" s="175">
        <v>0</v>
      </c>
      <c r="T571" s="176">
        <f>S571*H571</f>
        <v>0</v>
      </c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R571" s="177" t="s">
        <v>239</v>
      </c>
      <c r="AT571" s="177" t="s">
        <v>143</v>
      </c>
      <c r="AU571" s="177" t="s">
        <v>105</v>
      </c>
      <c r="AY571" s="18" t="s">
        <v>141</v>
      </c>
      <c r="BE571" s="178">
        <f>IF(N571="základná",J571,0)</f>
        <v>0</v>
      </c>
      <c r="BF571" s="178">
        <f>IF(N571="znížená",J571,0)</f>
        <v>0</v>
      </c>
      <c r="BG571" s="178">
        <f>IF(N571="zákl. prenesená",J571,0)</f>
        <v>0</v>
      </c>
      <c r="BH571" s="178">
        <f>IF(N571="zníž. prenesená",J571,0)</f>
        <v>0</v>
      </c>
      <c r="BI571" s="178">
        <f>IF(N571="nulová",J571,0)</f>
        <v>0</v>
      </c>
      <c r="BJ571" s="18" t="s">
        <v>105</v>
      </c>
      <c r="BK571" s="179">
        <f>ROUND(I571*H571,3)</f>
        <v>0</v>
      </c>
      <c r="BL571" s="18" t="s">
        <v>239</v>
      </c>
      <c r="BM571" s="177" t="s">
        <v>1187</v>
      </c>
    </row>
    <row r="572" spans="1:65" s="13" customFormat="1" ht="11.25">
      <c r="B572" s="180"/>
      <c r="D572" s="181" t="s">
        <v>148</v>
      </c>
      <c r="E572" s="182" t="s">
        <v>1</v>
      </c>
      <c r="F572" s="183" t="s">
        <v>363</v>
      </c>
      <c r="H572" s="184">
        <v>31.803999999999998</v>
      </c>
      <c r="I572" s="185"/>
      <c r="L572" s="180"/>
      <c r="M572" s="186"/>
      <c r="N572" s="187"/>
      <c r="O572" s="187"/>
      <c r="P572" s="187"/>
      <c r="Q572" s="187"/>
      <c r="R572" s="187"/>
      <c r="S572" s="187"/>
      <c r="T572" s="188"/>
      <c r="AT572" s="182" t="s">
        <v>148</v>
      </c>
      <c r="AU572" s="182" t="s">
        <v>105</v>
      </c>
      <c r="AV572" s="13" t="s">
        <v>105</v>
      </c>
      <c r="AW572" s="13" t="s">
        <v>30</v>
      </c>
      <c r="AX572" s="13" t="s">
        <v>84</v>
      </c>
      <c r="AY572" s="182" t="s">
        <v>141</v>
      </c>
    </row>
    <row r="573" spans="1:65" s="2" customFormat="1" ht="21.75" customHeight="1">
      <c r="A573" s="33"/>
      <c r="B573" s="165"/>
      <c r="C573" s="166" t="s">
        <v>1188</v>
      </c>
      <c r="D573" s="166" t="s">
        <v>143</v>
      </c>
      <c r="E573" s="167" t="s">
        <v>1189</v>
      </c>
      <c r="F573" s="168" t="s">
        <v>1190</v>
      </c>
      <c r="G573" s="169" t="s">
        <v>103</v>
      </c>
      <c r="H573" s="170">
        <v>31.803999999999998</v>
      </c>
      <c r="I573" s="170"/>
      <c r="J573" s="171">
        <f>ROUND(I573*H573,3)</f>
        <v>0</v>
      </c>
      <c r="K573" s="172"/>
      <c r="L573" s="34"/>
      <c r="M573" s="173" t="s">
        <v>1</v>
      </c>
      <c r="N573" s="174" t="s">
        <v>42</v>
      </c>
      <c r="O573" s="59"/>
      <c r="P573" s="175">
        <f>O573*H573</f>
        <v>0</v>
      </c>
      <c r="Q573" s="175">
        <v>1.3999999999999999E-4</v>
      </c>
      <c r="R573" s="175">
        <f>Q573*H573</f>
        <v>4.4525599999999995E-3</v>
      </c>
      <c r="S573" s="175">
        <v>0</v>
      </c>
      <c r="T573" s="176">
        <f>S573*H573</f>
        <v>0</v>
      </c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R573" s="177" t="s">
        <v>239</v>
      </c>
      <c r="AT573" s="177" t="s">
        <v>143</v>
      </c>
      <c r="AU573" s="177" t="s">
        <v>105</v>
      </c>
      <c r="AY573" s="18" t="s">
        <v>141</v>
      </c>
      <c r="BE573" s="178">
        <f>IF(N573="základná",J573,0)</f>
        <v>0</v>
      </c>
      <c r="BF573" s="178">
        <f>IF(N573="znížená",J573,0)</f>
        <v>0</v>
      </c>
      <c r="BG573" s="178">
        <f>IF(N573="zákl. prenesená",J573,0)</f>
        <v>0</v>
      </c>
      <c r="BH573" s="178">
        <f>IF(N573="zníž. prenesená",J573,0)</f>
        <v>0</v>
      </c>
      <c r="BI573" s="178">
        <f>IF(N573="nulová",J573,0)</f>
        <v>0</v>
      </c>
      <c r="BJ573" s="18" t="s">
        <v>105</v>
      </c>
      <c r="BK573" s="179">
        <f>ROUND(I573*H573,3)</f>
        <v>0</v>
      </c>
      <c r="BL573" s="18" t="s">
        <v>239</v>
      </c>
      <c r="BM573" s="177" t="s">
        <v>1191</v>
      </c>
    </row>
    <row r="574" spans="1:65" s="13" customFormat="1" ht="11.25">
      <c r="B574" s="180"/>
      <c r="D574" s="181" t="s">
        <v>148</v>
      </c>
      <c r="E574" s="182" t="s">
        <v>1</v>
      </c>
      <c r="F574" s="183" t="s">
        <v>1192</v>
      </c>
      <c r="H574" s="184">
        <v>31.803999999999998</v>
      </c>
      <c r="I574" s="185"/>
      <c r="L574" s="180"/>
      <c r="M574" s="186"/>
      <c r="N574" s="187"/>
      <c r="O574" s="187"/>
      <c r="P574" s="187"/>
      <c r="Q574" s="187"/>
      <c r="R574" s="187"/>
      <c r="S574" s="187"/>
      <c r="T574" s="188"/>
      <c r="AT574" s="182" t="s">
        <v>148</v>
      </c>
      <c r="AU574" s="182" t="s">
        <v>105</v>
      </c>
      <c r="AV574" s="13" t="s">
        <v>105</v>
      </c>
      <c r="AW574" s="13" t="s">
        <v>30</v>
      </c>
      <c r="AX574" s="13" t="s">
        <v>76</v>
      </c>
      <c r="AY574" s="182" t="s">
        <v>141</v>
      </c>
    </row>
    <row r="575" spans="1:65" s="16" customFormat="1" ht="11.25">
      <c r="B575" s="217"/>
      <c r="D575" s="181" t="s">
        <v>148</v>
      </c>
      <c r="E575" s="218" t="s">
        <v>363</v>
      </c>
      <c r="F575" s="219" t="s">
        <v>344</v>
      </c>
      <c r="H575" s="220">
        <v>31.803999999999998</v>
      </c>
      <c r="I575" s="221"/>
      <c r="L575" s="217"/>
      <c r="M575" s="222"/>
      <c r="N575" s="223"/>
      <c r="O575" s="223"/>
      <c r="P575" s="223"/>
      <c r="Q575" s="223"/>
      <c r="R575" s="223"/>
      <c r="S575" s="223"/>
      <c r="T575" s="224"/>
      <c r="AT575" s="218" t="s">
        <v>148</v>
      </c>
      <c r="AU575" s="218" t="s">
        <v>105</v>
      </c>
      <c r="AV575" s="16" t="s">
        <v>156</v>
      </c>
      <c r="AW575" s="16" t="s">
        <v>30</v>
      </c>
      <c r="AX575" s="16" t="s">
        <v>76</v>
      </c>
      <c r="AY575" s="218" t="s">
        <v>141</v>
      </c>
    </row>
    <row r="576" spans="1:65" s="14" customFormat="1" ht="11.25">
      <c r="B576" s="189"/>
      <c r="D576" s="181" t="s">
        <v>148</v>
      </c>
      <c r="E576" s="190" t="s">
        <v>1</v>
      </c>
      <c r="F576" s="191" t="s">
        <v>174</v>
      </c>
      <c r="H576" s="192">
        <v>31.803999999999998</v>
      </c>
      <c r="I576" s="193"/>
      <c r="L576" s="189"/>
      <c r="M576" s="194"/>
      <c r="N576" s="195"/>
      <c r="O576" s="195"/>
      <c r="P576" s="195"/>
      <c r="Q576" s="195"/>
      <c r="R576" s="195"/>
      <c r="S576" s="195"/>
      <c r="T576" s="196"/>
      <c r="AT576" s="190" t="s">
        <v>148</v>
      </c>
      <c r="AU576" s="190" t="s">
        <v>105</v>
      </c>
      <c r="AV576" s="14" t="s">
        <v>146</v>
      </c>
      <c r="AW576" s="14" t="s">
        <v>30</v>
      </c>
      <c r="AX576" s="14" t="s">
        <v>84</v>
      </c>
      <c r="AY576" s="190" t="s">
        <v>141</v>
      </c>
    </row>
    <row r="577" spans="1:65" s="2" customFormat="1" ht="21.75" customHeight="1">
      <c r="A577" s="33"/>
      <c r="B577" s="165"/>
      <c r="C577" s="166" t="s">
        <v>1193</v>
      </c>
      <c r="D577" s="166" t="s">
        <v>143</v>
      </c>
      <c r="E577" s="167" t="s">
        <v>1194</v>
      </c>
      <c r="F577" s="168" t="s">
        <v>1195</v>
      </c>
      <c r="G577" s="169" t="s">
        <v>306</v>
      </c>
      <c r="H577" s="170"/>
      <c r="I577" s="170"/>
      <c r="J577" s="171">
        <f>ROUND(I577*H577,3)</f>
        <v>0</v>
      </c>
      <c r="K577" s="172"/>
      <c r="L577" s="34"/>
      <c r="M577" s="173" t="s">
        <v>1</v>
      </c>
      <c r="N577" s="174" t="s">
        <v>42</v>
      </c>
      <c r="O577" s="59"/>
      <c r="P577" s="175">
        <f>O577*H577</f>
        <v>0</v>
      </c>
      <c r="Q577" s="175">
        <v>0</v>
      </c>
      <c r="R577" s="175">
        <f>Q577*H577</f>
        <v>0</v>
      </c>
      <c r="S577" s="175">
        <v>0</v>
      </c>
      <c r="T577" s="176">
        <f>S577*H577</f>
        <v>0</v>
      </c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R577" s="177" t="s">
        <v>239</v>
      </c>
      <c r="AT577" s="177" t="s">
        <v>143</v>
      </c>
      <c r="AU577" s="177" t="s">
        <v>105</v>
      </c>
      <c r="AY577" s="18" t="s">
        <v>141</v>
      </c>
      <c r="BE577" s="178">
        <f>IF(N577="základná",J577,0)</f>
        <v>0</v>
      </c>
      <c r="BF577" s="178">
        <f>IF(N577="znížená",J577,0)</f>
        <v>0</v>
      </c>
      <c r="BG577" s="178">
        <f>IF(N577="zákl. prenesená",J577,0)</f>
        <v>0</v>
      </c>
      <c r="BH577" s="178">
        <f>IF(N577="zníž. prenesená",J577,0)</f>
        <v>0</v>
      </c>
      <c r="BI577" s="178">
        <f>IF(N577="nulová",J577,0)</f>
        <v>0</v>
      </c>
      <c r="BJ577" s="18" t="s">
        <v>105</v>
      </c>
      <c r="BK577" s="179">
        <f>ROUND(I577*H577,3)</f>
        <v>0</v>
      </c>
      <c r="BL577" s="18" t="s">
        <v>239</v>
      </c>
      <c r="BM577" s="177" t="s">
        <v>1196</v>
      </c>
    </row>
    <row r="578" spans="1:65" s="12" customFormat="1" ht="22.9" customHeight="1">
      <c r="B578" s="153"/>
      <c r="D578" s="154" t="s">
        <v>75</v>
      </c>
      <c r="E578" s="163" t="s">
        <v>1197</v>
      </c>
      <c r="F578" s="163" t="s">
        <v>1198</v>
      </c>
      <c r="I578" s="156"/>
      <c r="J578" s="164">
        <f>BK578</f>
        <v>0</v>
      </c>
      <c r="L578" s="153"/>
      <c r="M578" s="157"/>
      <c r="N578" s="158"/>
      <c r="O578" s="158"/>
      <c r="P578" s="159">
        <f>SUM(P579:P593)</f>
        <v>0</v>
      </c>
      <c r="Q578" s="158"/>
      <c r="R578" s="159">
        <f>SUM(R579:R593)</f>
        <v>0.76348075000000004</v>
      </c>
      <c r="S578" s="158"/>
      <c r="T578" s="160">
        <f>SUM(T579:T593)</f>
        <v>0</v>
      </c>
      <c r="AR578" s="154" t="s">
        <v>105</v>
      </c>
      <c r="AT578" s="161" t="s">
        <v>75</v>
      </c>
      <c r="AU578" s="161" t="s">
        <v>84</v>
      </c>
      <c r="AY578" s="154" t="s">
        <v>141</v>
      </c>
      <c r="BK578" s="162">
        <f>SUM(BK579:BK593)</f>
        <v>0</v>
      </c>
    </row>
    <row r="579" spans="1:65" s="2" customFormat="1" ht="21.75" customHeight="1">
      <c r="A579" s="33"/>
      <c r="B579" s="165"/>
      <c r="C579" s="166" t="s">
        <v>1199</v>
      </c>
      <c r="D579" s="166" t="s">
        <v>143</v>
      </c>
      <c r="E579" s="167" t="s">
        <v>1200</v>
      </c>
      <c r="F579" s="168" t="s">
        <v>1201</v>
      </c>
      <c r="G579" s="169" t="s">
        <v>103</v>
      </c>
      <c r="H579" s="170">
        <v>26.53</v>
      </c>
      <c r="I579" s="170"/>
      <c r="J579" s="171">
        <f>ROUND(I579*H579,3)</f>
        <v>0</v>
      </c>
      <c r="K579" s="172"/>
      <c r="L579" s="34"/>
      <c r="M579" s="173" t="s">
        <v>1</v>
      </c>
      <c r="N579" s="174" t="s">
        <v>42</v>
      </c>
      <c r="O579" s="59"/>
      <c r="P579" s="175">
        <f>O579*H579</f>
        <v>0</v>
      </c>
      <c r="Q579" s="175">
        <v>3.3500000000000001E-3</v>
      </c>
      <c r="R579" s="175">
        <f>Q579*H579</f>
        <v>8.887550000000001E-2</v>
      </c>
      <c r="S579" s="175">
        <v>0</v>
      </c>
      <c r="T579" s="176">
        <f>S579*H579</f>
        <v>0</v>
      </c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R579" s="177" t="s">
        <v>239</v>
      </c>
      <c r="AT579" s="177" t="s">
        <v>143</v>
      </c>
      <c r="AU579" s="177" t="s">
        <v>105</v>
      </c>
      <c r="AY579" s="18" t="s">
        <v>141</v>
      </c>
      <c r="BE579" s="178">
        <f>IF(N579="základná",J579,0)</f>
        <v>0</v>
      </c>
      <c r="BF579" s="178">
        <f>IF(N579="znížená",J579,0)</f>
        <v>0</v>
      </c>
      <c r="BG579" s="178">
        <f>IF(N579="zákl. prenesená",J579,0)</f>
        <v>0</v>
      </c>
      <c r="BH579" s="178">
        <f>IF(N579="zníž. prenesená",J579,0)</f>
        <v>0</v>
      </c>
      <c r="BI579" s="178">
        <f>IF(N579="nulová",J579,0)</f>
        <v>0</v>
      </c>
      <c r="BJ579" s="18" t="s">
        <v>105</v>
      </c>
      <c r="BK579" s="179">
        <f>ROUND(I579*H579,3)</f>
        <v>0</v>
      </c>
      <c r="BL579" s="18" t="s">
        <v>239</v>
      </c>
      <c r="BM579" s="177" t="s">
        <v>1202</v>
      </c>
    </row>
    <row r="580" spans="1:65" s="15" customFormat="1" ht="11.25">
      <c r="B580" s="200"/>
      <c r="D580" s="181" t="s">
        <v>148</v>
      </c>
      <c r="E580" s="201" t="s">
        <v>1</v>
      </c>
      <c r="F580" s="202" t="s">
        <v>1203</v>
      </c>
      <c r="H580" s="201" t="s">
        <v>1</v>
      </c>
      <c r="I580" s="203"/>
      <c r="L580" s="200"/>
      <c r="M580" s="204"/>
      <c r="N580" s="205"/>
      <c r="O580" s="205"/>
      <c r="P580" s="205"/>
      <c r="Q580" s="205"/>
      <c r="R580" s="205"/>
      <c r="S580" s="205"/>
      <c r="T580" s="206"/>
      <c r="AT580" s="201" t="s">
        <v>148</v>
      </c>
      <c r="AU580" s="201" t="s">
        <v>105</v>
      </c>
      <c r="AV580" s="15" t="s">
        <v>84</v>
      </c>
      <c r="AW580" s="15" t="s">
        <v>30</v>
      </c>
      <c r="AX580" s="15" t="s">
        <v>76</v>
      </c>
      <c r="AY580" s="201" t="s">
        <v>141</v>
      </c>
    </row>
    <row r="581" spans="1:65" s="13" customFormat="1" ht="11.25">
      <c r="B581" s="180"/>
      <c r="D581" s="181" t="s">
        <v>148</v>
      </c>
      <c r="E581" s="182" t="s">
        <v>1</v>
      </c>
      <c r="F581" s="183" t="s">
        <v>1204</v>
      </c>
      <c r="H581" s="184">
        <v>4.68</v>
      </c>
      <c r="I581" s="185"/>
      <c r="L581" s="180"/>
      <c r="M581" s="186"/>
      <c r="N581" s="187"/>
      <c r="O581" s="187"/>
      <c r="P581" s="187"/>
      <c r="Q581" s="187"/>
      <c r="R581" s="187"/>
      <c r="S581" s="187"/>
      <c r="T581" s="188"/>
      <c r="AT581" s="182" t="s">
        <v>148</v>
      </c>
      <c r="AU581" s="182" t="s">
        <v>105</v>
      </c>
      <c r="AV581" s="13" t="s">
        <v>105</v>
      </c>
      <c r="AW581" s="13" t="s">
        <v>30</v>
      </c>
      <c r="AX581" s="13" t="s">
        <v>76</v>
      </c>
      <c r="AY581" s="182" t="s">
        <v>141</v>
      </c>
    </row>
    <row r="582" spans="1:65" s="13" customFormat="1" ht="11.25">
      <c r="B582" s="180"/>
      <c r="D582" s="181" t="s">
        <v>148</v>
      </c>
      <c r="E582" s="182" t="s">
        <v>1</v>
      </c>
      <c r="F582" s="183" t="s">
        <v>1205</v>
      </c>
      <c r="H582" s="184">
        <v>7.3879999999999999</v>
      </c>
      <c r="I582" s="185"/>
      <c r="L582" s="180"/>
      <c r="M582" s="186"/>
      <c r="N582" s="187"/>
      <c r="O582" s="187"/>
      <c r="P582" s="187"/>
      <c r="Q582" s="187"/>
      <c r="R582" s="187"/>
      <c r="S582" s="187"/>
      <c r="T582" s="188"/>
      <c r="AT582" s="182" t="s">
        <v>148</v>
      </c>
      <c r="AU582" s="182" t="s">
        <v>105</v>
      </c>
      <c r="AV582" s="13" t="s">
        <v>105</v>
      </c>
      <c r="AW582" s="13" t="s">
        <v>30</v>
      </c>
      <c r="AX582" s="13" t="s">
        <v>76</v>
      </c>
      <c r="AY582" s="182" t="s">
        <v>141</v>
      </c>
    </row>
    <row r="583" spans="1:65" s="13" customFormat="1" ht="11.25">
      <c r="B583" s="180"/>
      <c r="D583" s="181" t="s">
        <v>148</v>
      </c>
      <c r="E583" s="182" t="s">
        <v>1</v>
      </c>
      <c r="F583" s="183" t="s">
        <v>1206</v>
      </c>
      <c r="H583" s="184">
        <v>7.3879999999999999</v>
      </c>
      <c r="I583" s="185"/>
      <c r="L583" s="180"/>
      <c r="M583" s="186"/>
      <c r="N583" s="187"/>
      <c r="O583" s="187"/>
      <c r="P583" s="187"/>
      <c r="Q583" s="187"/>
      <c r="R583" s="187"/>
      <c r="S583" s="187"/>
      <c r="T583" s="188"/>
      <c r="AT583" s="182" t="s">
        <v>148</v>
      </c>
      <c r="AU583" s="182" t="s">
        <v>105</v>
      </c>
      <c r="AV583" s="13" t="s">
        <v>105</v>
      </c>
      <c r="AW583" s="13" t="s">
        <v>30</v>
      </c>
      <c r="AX583" s="13" t="s">
        <v>76</v>
      </c>
      <c r="AY583" s="182" t="s">
        <v>141</v>
      </c>
    </row>
    <row r="584" spans="1:65" s="13" customFormat="1" ht="11.25">
      <c r="B584" s="180"/>
      <c r="D584" s="181" t="s">
        <v>148</v>
      </c>
      <c r="E584" s="182" t="s">
        <v>1</v>
      </c>
      <c r="F584" s="183" t="s">
        <v>1207</v>
      </c>
      <c r="H584" s="184">
        <v>7.0739999999999998</v>
      </c>
      <c r="I584" s="185"/>
      <c r="L584" s="180"/>
      <c r="M584" s="186"/>
      <c r="N584" s="187"/>
      <c r="O584" s="187"/>
      <c r="P584" s="187"/>
      <c r="Q584" s="187"/>
      <c r="R584" s="187"/>
      <c r="S584" s="187"/>
      <c r="T584" s="188"/>
      <c r="AT584" s="182" t="s">
        <v>148</v>
      </c>
      <c r="AU584" s="182" t="s">
        <v>105</v>
      </c>
      <c r="AV584" s="13" t="s">
        <v>105</v>
      </c>
      <c r="AW584" s="13" t="s">
        <v>30</v>
      </c>
      <c r="AX584" s="13" t="s">
        <v>76</v>
      </c>
      <c r="AY584" s="182" t="s">
        <v>141</v>
      </c>
    </row>
    <row r="585" spans="1:65" s="16" customFormat="1" ht="11.25">
      <c r="B585" s="217"/>
      <c r="D585" s="181" t="s">
        <v>148</v>
      </c>
      <c r="E585" s="218" t="s">
        <v>1</v>
      </c>
      <c r="F585" s="219" t="s">
        <v>344</v>
      </c>
      <c r="H585" s="220">
        <v>26.53</v>
      </c>
      <c r="I585" s="221"/>
      <c r="L585" s="217"/>
      <c r="M585" s="222"/>
      <c r="N585" s="223"/>
      <c r="O585" s="223"/>
      <c r="P585" s="223"/>
      <c r="Q585" s="223"/>
      <c r="R585" s="223"/>
      <c r="S585" s="223"/>
      <c r="T585" s="224"/>
      <c r="AT585" s="218" t="s">
        <v>148</v>
      </c>
      <c r="AU585" s="218" t="s">
        <v>105</v>
      </c>
      <c r="AV585" s="16" t="s">
        <v>156</v>
      </c>
      <c r="AW585" s="16" t="s">
        <v>30</v>
      </c>
      <c r="AX585" s="16" t="s">
        <v>76</v>
      </c>
      <c r="AY585" s="218" t="s">
        <v>141</v>
      </c>
    </row>
    <row r="586" spans="1:65" s="14" customFormat="1" ht="11.25">
      <c r="B586" s="189"/>
      <c r="D586" s="181" t="s">
        <v>148</v>
      </c>
      <c r="E586" s="190" t="s">
        <v>1</v>
      </c>
      <c r="F586" s="191" t="s">
        <v>174</v>
      </c>
      <c r="H586" s="192">
        <v>26.53</v>
      </c>
      <c r="I586" s="193"/>
      <c r="L586" s="189"/>
      <c r="M586" s="194"/>
      <c r="N586" s="195"/>
      <c r="O586" s="195"/>
      <c r="P586" s="195"/>
      <c r="Q586" s="195"/>
      <c r="R586" s="195"/>
      <c r="S586" s="195"/>
      <c r="T586" s="196"/>
      <c r="AT586" s="190" t="s">
        <v>148</v>
      </c>
      <c r="AU586" s="190" t="s">
        <v>105</v>
      </c>
      <c r="AV586" s="14" t="s">
        <v>146</v>
      </c>
      <c r="AW586" s="14" t="s">
        <v>30</v>
      </c>
      <c r="AX586" s="14" t="s">
        <v>84</v>
      </c>
      <c r="AY586" s="190" t="s">
        <v>141</v>
      </c>
    </row>
    <row r="587" spans="1:65" s="2" customFormat="1" ht="21.75" customHeight="1">
      <c r="A587" s="33"/>
      <c r="B587" s="165"/>
      <c r="C587" s="207" t="s">
        <v>1208</v>
      </c>
      <c r="D587" s="207" t="s">
        <v>297</v>
      </c>
      <c r="E587" s="208" t="s">
        <v>1209</v>
      </c>
      <c r="F587" s="209" t="s">
        <v>1210</v>
      </c>
      <c r="G587" s="210" t="s">
        <v>103</v>
      </c>
      <c r="H587" s="211">
        <v>27.061</v>
      </c>
      <c r="I587" s="211"/>
      <c r="J587" s="212">
        <f>ROUND(I587*H587,3)</f>
        <v>0</v>
      </c>
      <c r="K587" s="213"/>
      <c r="L587" s="214"/>
      <c r="M587" s="215" t="s">
        <v>1</v>
      </c>
      <c r="N587" s="216" t="s">
        <v>42</v>
      </c>
      <c r="O587" s="59"/>
      <c r="P587" s="175">
        <f>O587*H587</f>
        <v>0</v>
      </c>
      <c r="Q587" s="175">
        <v>2.1000000000000001E-2</v>
      </c>
      <c r="R587" s="175">
        <f>Q587*H587</f>
        <v>0.56828100000000004</v>
      </c>
      <c r="S587" s="175">
        <v>0</v>
      </c>
      <c r="T587" s="176">
        <f>S587*H587</f>
        <v>0</v>
      </c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R587" s="177" t="s">
        <v>300</v>
      </c>
      <c r="AT587" s="177" t="s">
        <v>297</v>
      </c>
      <c r="AU587" s="177" t="s">
        <v>105</v>
      </c>
      <c r="AY587" s="18" t="s">
        <v>141</v>
      </c>
      <c r="BE587" s="178">
        <f>IF(N587="základná",J587,0)</f>
        <v>0</v>
      </c>
      <c r="BF587" s="178">
        <f>IF(N587="znížená",J587,0)</f>
        <v>0</v>
      </c>
      <c r="BG587" s="178">
        <f>IF(N587="zákl. prenesená",J587,0)</f>
        <v>0</v>
      </c>
      <c r="BH587" s="178">
        <f>IF(N587="zníž. prenesená",J587,0)</f>
        <v>0</v>
      </c>
      <c r="BI587" s="178">
        <f>IF(N587="nulová",J587,0)</f>
        <v>0</v>
      </c>
      <c r="BJ587" s="18" t="s">
        <v>105</v>
      </c>
      <c r="BK587" s="179">
        <f>ROUND(I587*H587,3)</f>
        <v>0</v>
      </c>
      <c r="BL587" s="18" t="s">
        <v>239</v>
      </c>
      <c r="BM587" s="177" t="s">
        <v>1211</v>
      </c>
    </row>
    <row r="588" spans="1:65" s="13" customFormat="1" ht="11.25">
      <c r="B588" s="180"/>
      <c r="D588" s="181" t="s">
        <v>148</v>
      </c>
      <c r="F588" s="183" t="s">
        <v>1212</v>
      </c>
      <c r="H588" s="184">
        <v>27.061</v>
      </c>
      <c r="I588" s="185"/>
      <c r="L588" s="180"/>
      <c r="M588" s="186"/>
      <c r="N588" s="187"/>
      <c r="O588" s="187"/>
      <c r="P588" s="187"/>
      <c r="Q588" s="187"/>
      <c r="R588" s="187"/>
      <c r="S588" s="187"/>
      <c r="T588" s="188"/>
      <c r="AT588" s="182" t="s">
        <v>148</v>
      </c>
      <c r="AU588" s="182" t="s">
        <v>105</v>
      </c>
      <c r="AV588" s="13" t="s">
        <v>105</v>
      </c>
      <c r="AW588" s="13" t="s">
        <v>3</v>
      </c>
      <c r="AX588" s="13" t="s">
        <v>84</v>
      </c>
      <c r="AY588" s="182" t="s">
        <v>141</v>
      </c>
    </row>
    <row r="589" spans="1:65" s="2" customFormat="1" ht="21.75" customHeight="1">
      <c r="A589" s="33"/>
      <c r="B589" s="165"/>
      <c r="C589" s="166" t="s">
        <v>1213</v>
      </c>
      <c r="D589" s="166" t="s">
        <v>143</v>
      </c>
      <c r="E589" s="167" t="s">
        <v>1214</v>
      </c>
      <c r="F589" s="168" t="s">
        <v>1215</v>
      </c>
      <c r="G589" s="169" t="s">
        <v>103</v>
      </c>
      <c r="H589" s="170">
        <v>4.3449999999999998</v>
      </c>
      <c r="I589" s="170"/>
      <c r="J589" s="171">
        <f>ROUND(I589*H589,3)</f>
        <v>0</v>
      </c>
      <c r="K589" s="172"/>
      <c r="L589" s="34"/>
      <c r="M589" s="173" t="s">
        <v>1</v>
      </c>
      <c r="N589" s="174" t="s">
        <v>42</v>
      </c>
      <c r="O589" s="59"/>
      <c r="P589" s="175">
        <f>O589*H589</f>
        <v>0</v>
      </c>
      <c r="Q589" s="175">
        <v>3.0500000000000002E-3</v>
      </c>
      <c r="R589" s="175">
        <f>Q589*H589</f>
        <v>1.325225E-2</v>
      </c>
      <c r="S589" s="175">
        <v>0</v>
      </c>
      <c r="T589" s="176">
        <f>S589*H589</f>
        <v>0</v>
      </c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R589" s="177" t="s">
        <v>239</v>
      </c>
      <c r="AT589" s="177" t="s">
        <v>143</v>
      </c>
      <c r="AU589" s="177" t="s">
        <v>105</v>
      </c>
      <c r="AY589" s="18" t="s">
        <v>141</v>
      </c>
      <c r="BE589" s="178">
        <f>IF(N589="základná",J589,0)</f>
        <v>0</v>
      </c>
      <c r="BF589" s="178">
        <f>IF(N589="znížená",J589,0)</f>
        <v>0</v>
      </c>
      <c r="BG589" s="178">
        <f>IF(N589="zákl. prenesená",J589,0)</f>
        <v>0</v>
      </c>
      <c r="BH589" s="178">
        <f>IF(N589="zníž. prenesená",J589,0)</f>
        <v>0</v>
      </c>
      <c r="BI589" s="178">
        <f>IF(N589="nulová",J589,0)</f>
        <v>0</v>
      </c>
      <c r="BJ589" s="18" t="s">
        <v>105</v>
      </c>
      <c r="BK589" s="179">
        <f>ROUND(I589*H589,3)</f>
        <v>0</v>
      </c>
      <c r="BL589" s="18" t="s">
        <v>239</v>
      </c>
      <c r="BM589" s="177" t="s">
        <v>1216</v>
      </c>
    </row>
    <row r="590" spans="1:65" s="13" customFormat="1" ht="11.25">
      <c r="B590" s="180"/>
      <c r="D590" s="181" t="s">
        <v>148</v>
      </c>
      <c r="E590" s="182" t="s">
        <v>1</v>
      </c>
      <c r="F590" s="183" t="s">
        <v>855</v>
      </c>
      <c r="H590" s="184">
        <v>4.3449999999999998</v>
      </c>
      <c r="I590" s="185"/>
      <c r="L590" s="180"/>
      <c r="M590" s="186"/>
      <c r="N590" s="187"/>
      <c r="O590" s="187"/>
      <c r="P590" s="187"/>
      <c r="Q590" s="187"/>
      <c r="R590" s="187"/>
      <c r="S590" s="187"/>
      <c r="T590" s="188"/>
      <c r="AT590" s="182" t="s">
        <v>148</v>
      </c>
      <c r="AU590" s="182" t="s">
        <v>105</v>
      </c>
      <c r="AV590" s="13" t="s">
        <v>105</v>
      </c>
      <c r="AW590" s="13" t="s">
        <v>30</v>
      </c>
      <c r="AX590" s="13" t="s">
        <v>84</v>
      </c>
      <c r="AY590" s="182" t="s">
        <v>141</v>
      </c>
    </row>
    <row r="591" spans="1:65" s="2" customFormat="1" ht="21.75" customHeight="1">
      <c r="A591" s="33"/>
      <c r="B591" s="165"/>
      <c r="C591" s="207" t="s">
        <v>1217</v>
      </c>
      <c r="D591" s="207" t="s">
        <v>297</v>
      </c>
      <c r="E591" s="208" t="s">
        <v>1218</v>
      </c>
      <c r="F591" s="209" t="s">
        <v>1219</v>
      </c>
      <c r="G591" s="210" t="s">
        <v>103</v>
      </c>
      <c r="H591" s="211">
        <v>4.4320000000000004</v>
      </c>
      <c r="I591" s="211"/>
      <c r="J591" s="212">
        <f>ROUND(I591*H591,3)</f>
        <v>0</v>
      </c>
      <c r="K591" s="213"/>
      <c r="L591" s="214"/>
      <c r="M591" s="215" t="s">
        <v>1</v>
      </c>
      <c r="N591" s="216" t="s">
        <v>42</v>
      </c>
      <c r="O591" s="59"/>
      <c r="P591" s="175">
        <f>O591*H591</f>
        <v>0</v>
      </c>
      <c r="Q591" s="175">
        <v>2.1000000000000001E-2</v>
      </c>
      <c r="R591" s="175">
        <f>Q591*H591</f>
        <v>9.3072000000000016E-2</v>
      </c>
      <c r="S591" s="175">
        <v>0</v>
      </c>
      <c r="T591" s="176">
        <f>S591*H591</f>
        <v>0</v>
      </c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R591" s="177" t="s">
        <v>300</v>
      </c>
      <c r="AT591" s="177" t="s">
        <v>297</v>
      </c>
      <c r="AU591" s="177" t="s">
        <v>105</v>
      </c>
      <c r="AY591" s="18" t="s">
        <v>141</v>
      </c>
      <c r="BE591" s="178">
        <f>IF(N591="základná",J591,0)</f>
        <v>0</v>
      </c>
      <c r="BF591" s="178">
        <f>IF(N591="znížená",J591,0)</f>
        <v>0</v>
      </c>
      <c r="BG591" s="178">
        <f>IF(N591="zákl. prenesená",J591,0)</f>
        <v>0</v>
      </c>
      <c r="BH591" s="178">
        <f>IF(N591="zníž. prenesená",J591,0)</f>
        <v>0</v>
      </c>
      <c r="BI591" s="178">
        <f>IF(N591="nulová",J591,0)</f>
        <v>0</v>
      </c>
      <c r="BJ591" s="18" t="s">
        <v>105</v>
      </c>
      <c r="BK591" s="179">
        <f>ROUND(I591*H591,3)</f>
        <v>0</v>
      </c>
      <c r="BL591" s="18" t="s">
        <v>239</v>
      </c>
      <c r="BM591" s="177" t="s">
        <v>1220</v>
      </c>
    </row>
    <row r="592" spans="1:65" s="13" customFormat="1" ht="11.25">
      <c r="B592" s="180"/>
      <c r="D592" s="181" t="s">
        <v>148</v>
      </c>
      <c r="F592" s="183" t="s">
        <v>1221</v>
      </c>
      <c r="H592" s="184">
        <v>4.4320000000000004</v>
      </c>
      <c r="I592" s="185"/>
      <c r="L592" s="180"/>
      <c r="M592" s="186"/>
      <c r="N592" s="187"/>
      <c r="O592" s="187"/>
      <c r="P592" s="187"/>
      <c r="Q592" s="187"/>
      <c r="R592" s="187"/>
      <c r="S592" s="187"/>
      <c r="T592" s="188"/>
      <c r="AT592" s="182" t="s">
        <v>148</v>
      </c>
      <c r="AU592" s="182" t="s">
        <v>105</v>
      </c>
      <c r="AV592" s="13" t="s">
        <v>105</v>
      </c>
      <c r="AW592" s="13" t="s">
        <v>3</v>
      </c>
      <c r="AX592" s="13" t="s">
        <v>84</v>
      </c>
      <c r="AY592" s="182" t="s">
        <v>141</v>
      </c>
    </row>
    <row r="593" spans="1:65" s="2" customFormat="1" ht="21.75" customHeight="1">
      <c r="A593" s="33"/>
      <c r="B593" s="165"/>
      <c r="C593" s="166" t="s">
        <v>1222</v>
      </c>
      <c r="D593" s="166" t="s">
        <v>143</v>
      </c>
      <c r="E593" s="167" t="s">
        <v>1223</v>
      </c>
      <c r="F593" s="168" t="s">
        <v>1224</v>
      </c>
      <c r="G593" s="169" t="s">
        <v>306</v>
      </c>
      <c r="H593" s="170"/>
      <c r="I593" s="170"/>
      <c r="J593" s="171">
        <f>ROUND(I593*H593,3)</f>
        <v>0</v>
      </c>
      <c r="K593" s="172"/>
      <c r="L593" s="34"/>
      <c r="M593" s="173" t="s">
        <v>1</v>
      </c>
      <c r="N593" s="174" t="s">
        <v>42</v>
      </c>
      <c r="O593" s="59"/>
      <c r="P593" s="175">
        <f>O593*H593</f>
        <v>0</v>
      </c>
      <c r="Q593" s="175">
        <v>0</v>
      </c>
      <c r="R593" s="175">
        <f>Q593*H593</f>
        <v>0</v>
      </c>
      <c r="S593" s="175">
        <v>0</v>
      </c>
      <c r="T593" s="176">
        <f>S593*H593</f>
        <v>0</v>
      </c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R593" s="177" t="s">
        <v>239</v>
      </c>
      <c r="AT593" s="177" t="s">
        <v>143</v>
      </c>
      <c r="AU593" s="177" t="s">
        <v>105</v>
      </c>
      <c r="AY593" s="18" t="s">
        <v>141</v>
      </c>
      <c r="BE593" s="178">
        <f>IF(N593="základná",J593,0)</f>
        <v>0</v>
      </c>
      <c r="BF593" s="178">
        <f>IF(N593="znížená",J593,0)</f>
        <v>0</v>
      </c>
      <c r="BG593" s="178">
        <f>IF(N593="zákl. prenesená",J593,0)</f>
        <v>0</v>
      </c>
      <c r="BH593" s="178">
        <f>IF(N593="zníž. prenesená",J593,0)</f>
        <v>0</v>
      </c>
      <c r="BI593" s="178">
        <f>IF(N593="nulová",J593,0)</f>
        <v>0</v>
      </c>
      <c r="BJ593" s="18" t="s">
        <v>105</v>
      </c>
      <c r="BK593" s="179">
        <f>ROUND(I593*H593,3)</f>
        <v>0</v>
      </c>
      <c r="BL593" s="18" t="s">
        <v>239</v>
      </c>
      <c r="BM593" s="177" t="s">
        <v>1225</v>
      </c>
    </row>
    <row r="594" spans="1:65" s="12" customFormat="1" ht="22.9" customHeight="1">
      <c r="B594" s="153"/>
      <c r="D594" s="154" t="s">
        <v>75</v>
      </c>
      <c r="E594" s="163" t="s">
        <v>1226</v>
      </c>
      <c r="F594" s="163" t="s">
        <v>1227</v>
      </c>
      <c r="I594" s="156"/>
      <c r="J594" s="164">
        <f>BK594</f>
        <v>0</v>
      </c>
      <c r="L594" s="153"/>
      <c r="M594" s="157"/>
      <c r="N594" s="158"/>
      <c r="O594" s="158"/>
      <c r="P594" s="159">
        <f>SUM(P595:P637)</f>
        <v>0</v>
      </c>
      <c r="Q594" s="158"/>
      <c r="R594" s="159">
        <f>SUM(R595:R637)</f>
        <v>0.20870248000000002</v>
      </c>
      <c r="S594" s="158"/>
      <c r="T594" s="160">
        <f>SUM(T595:T637)</f>
        <v>0</v>
      </c>
      <c r="AR594" s="154" t="s">
        <v>105</v>
      </c>
      <c r="AT594" s="161" t="s">
        <v>75</v>
      </c>
      <c r="AU594" s="161" t="s">
        <v>84</v>
      </c>
      <c r="AY594" s="154" t="s">
        <v>141</v>
      </c>
      <c r="BK594" s="162">
        <f>SUM(BK595:BK637)</f>
        <v>0</v>
      </c>
    </row>
    <row r="595" spans="1:65" s="2" customFormat="1" ht="16.5" customHeight="1">
      <c r="A595" s="33"/>
      <c r="B595" s="165"/>
      <c r="C595" s="166" t="s">
        <v>1228</v>
      </c>
      <c r="D595" s="166" t="s">
        <v>143</v>
      </c>
      <c r="E595" s="167" t="s">
        <v>1229</v>
      </c>
      <c r="F595" s="168" t="s">
        <v>1230</v>
      </c>
      <c r="G595" s="169" t="s">
        <v>103</v>
      </c>
      <c r="H595" s="170">
        <v>116.625</v>
      </c>
      <c r="I595" s="170"/>
      <c r="J595" s="171">
        <f>ROUND(I595*H595,3)</f>
        <v>0</v>
      </c>
      <c r="K595" s="172"/>
      <c r="L595" s="34"/>
      <c r="M595" s="173" t="s">
        <v>1</v>
      </c>
      <c r="N595" s="174" t="s">
        <v>42</v>
      </c>
      <c r="O595" s="59"/>
      <c r="P595" s="175">
        <f>O595*H595</f>
        <v>0</v>
      </c>
      <c r="Q595" s="175">
        <v>0</v>
      </c>
      <c r="R595" s="175">
        <f>Q595*H595</f>
        <v>0</v>
      </c>
      <c r="S595" s="175">
        <v>0</v>
      </c>
      <c r="T595" s="176">
        <f>S595*H595</f>
        <v>0</v>
      </c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R595" s="177" t="s">
        <v>239</v>
      </c>
      <c r="AT595" s="177" t="s">
        <v>143</v>
      </c>
      <c r="AU595" s="177" t="s">
        <v>105</v>
      </c>
      <c r="AY595" s="18" t="s">
        <v>141</v>
      </c>
      <c r="BE595" s="178">
        <f>IF(N595="základná",J595,0)</f>
        <v>0</v>
      </c>
      <c r="BF595" s="178">
        <f>IF(N595="znížená",J595,0)</f>
        <v>0</v>
      </c>
      <c r="BG595" s="178">
        <f>IF(N595="zákl. prenesená",J595,0)</f>
        <v>0</v>
      </c>
      <c r="BH595" s="178">
        <f>IF(N595="zníž. prenesená",J595,0)</f>
        <v>0</v>
      </c>
      <c r="BI595" s="178">
        <f>IF(N595="nulová",J595,0)</f>
        <v>0</v>
      </c>
      <c r="BJ595" s="18" t="s">
        <v>105</v>
      </c>
      <c r="BK595" s="179">
        <f>ROUND(I595*H595,3)</f>
        <v>0</v>
      </c>
      <c r="BL595" s="18" t="s">
        <v>239</v>
      </c>
      <c r="BM595" s="177" t="s">
        <v>1231</v>
      </c>
    </row>
    <row r="596" spans="1:65" s="13" customFormat="1" ht="11.25">
      <c r="B596" s="180"/>
      <c r="D596" s="181" t="s">
        <v>148</v>
      </c>
      <c r="E596" s="182" t="s">
        <v>1</v>
      </c>
      <c r="F596" s="183" t="s">
        <v>1232</v>
      </c>
      <c r="H596" s="184">
        <v>116.625</v>
      </c>
      <c r="I596" s="185"/>
      <c r="L596" s="180"/>
      <c r="M596" s="186"/>
      <c r="N596" s="187"/>
      <c r="O596" s="187"/>
      <c r="P596" s="187"/>
      <c r="Q596" s="187"/>
      <c r="R596" s="187"/>
      <c r="S596" s="187"/>
      <c r="T596" s="188"/>
      <c r="AT596" s="182" t="s">
        <v>148</v>
      </c>
      <c r="AU596" s="182" t="s">
        <v>105</v>
      </c>
      <c r="AV596" s="13" t="s">
        <v>105</v>
      </c>
      <c r="AW596" s="13" t="s">
        <v>30</v>
      </c>
      <c r="AX596" s="13" t="s">
        <v>84</v>
      </c>
      <c r="AY596" s="182" t="s">
        <v>141</v>
      </c>
    </row>
    <row r="597" spans="1:65" s="2" customFormat="1" ht="21.75" customHeight="1">
      <c r="A597" s="33"/>
      <c r="B597" s="165"/>
      <c r="C597" s="166" t="s">
        <v>1233</v>
      </c>
      <c r="D597" s="166" t="s">
        <v>143</v>
      </c>
      <c r="E597" s="167" t="s">
        <v>1234</v>
      </c>
      <c r="F597" s="168" t="s">
        <v>1235</v>
      </c>
      <c r="G597" s="169" t="s">
        <v>103</v>
      </c>
      <c r="H597" s="170">
        <v>116.625</v>
      </c>
      <c r="I597" s="170"/>
      <c r="J597" s="171">
        <f>ROUND(I597*H597,3)</f>
        <v>0</v>
      </c>
      <c r="K597" s="172"/>
      <c r="L597" s="34"/>
      <c r="M597" s="173" t="s">
        <v>1</v>
      </c>
      <c r="N597" s="174" t="s">
        <v>42</v>
      </c>
      <c r="O597" s="59"/>
      <c r="P597" s="175">
        <f>O597*H597</f>
        <v>0</v>
      </c>
      <c r="Q597" s="175">
        <v>1.8000000000000001E-4</v>
      </c>
      <c r="R597" s="175">
        <f>Q597*H597</f>
        <v>2.0992500000000001E-2</v>
      </c>
      <c r="S597" s="175">
        <v>0</v>
      </c>
      <c r="T597" s="176">
        <f>S597*H597</f>
        <v>0</v>
      </c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R597" s="177" t="s">
        <v>239</v>
      </c>
      <c r="AT597" s="177" t="s">
        <v>143</v>
      </c>
      <c r="AU597" s="177" t="s">
        <v>105</v>
      </c>
      <c r="AY597" s="18" t="s">
        <v>141</v>
      </c>
      <c r="BE597" s="178">
        <f>IF(N597="základná",J597,0)</f>
        <v>0</v>
      </c>
      <c r="BF597" s="178">
        <f>IF(N597="znížená",J597,0)</f>
        <v>0</v>
      </c>
      <c r="BG597" s="178">
        <f>IF(N597="zákl. prenesená",J597,0)</f>
        <v>0</v>
      </c>
      <c r="BH597" s="178">
        <f>IF(N597="zníž. prenesená",J597,0)</f>
        <v>0</v>
      </c>
      <c r="BI597" s="178">
        <f>IF(N597="nulová",J597,0)</f>
        <v>0</v>
      </c>
      <c r="BJ597" s="18" t="s">
        <v>105</v>
      </c>
      <c r="BK597" s="179">
        <f>ROUND(I597*H597,3)</f>
        <v>0</v>
      </c>
      <c r="BL597" s="18" t="s">
        <v>239</v>
      </c>
      <c r="BM597" s="177" t="s">
        <v>1236</v>
      </c>
    </row>
    <row r="598" spans="1:65" s="13" customFormat="1" ht="11.25">
      <c r="B598" s="180"/>
      <c r="D598" s="181" t="s">
        <v>148</v>
      </c>
      <c r="E598" s="182" t="s">
        <v>1</v>
      </c>
      <c r="F598" s="183" t="s">
        <v>1232</v>
      </c>
      <c r="H598" s="184">
        <v>116.625</v>
      </c>
      <c r="I598" s="185"/>
      <c r="L598" s="180"/>
      <c r="M598" s="186"/>
      <c r="N598" s="187"/>
      <c r="O598" s="187"/>
      <c r="P598" s="187"/>
      <c r="Q598" s="187"/>
      <c r="R598" s="187"/>
      <c r="S598" s="187"/>
      <c r="T598" s="188"/>
      <c r="AT598" s="182" t="s">
        <v>148</v>
      </c>
      <c r="AU598" s="182" t="s">
        <v>105</v>
      </c>
      <c r="AV598" s="13" t="s">
        <v>105</v>
      </c>
      <c r="AW598" s="13" t="s">
        <v>30</v>
      </c>
      <c r="AX598" s="13" t="s">
        <v>84</v>
      </c>
      <c r="AY598" s="182" t="s">
        <v>141</v>
      </c>
    </row>
    <row r="599" spans="1:65" s="2" customFormat="1" ht="21.75" customHeight="1">
      <c r="A599" s="33"/>
      <c r="B599" s="165"/>
      <c r="C599" s="166" t="s">
        <v>1237</v>
      </c>
      <c r="D599" s="166" t="s">
        <v>143</v>
      </c>
      <c r="E599" s="167" t="s">
        <v>1238</v>
      </c>
      <c r="F599" s="168" t="s">
        <v>1239</v>
      </c>
      <c r="G599" s="169" t="s">
        <v>103</v>
      </c>
      <c r="H599" s="170">
        <v>143.155</v>
      </c>
      <c r="I599" s="170"/>
      <c r="J599" s="171">
        <f>ROUND(I599*H599,3)</f>
        <v>0</v>
      </c>
      <c r="K599" s="172"/>
      <c r="L599" s="34"/>
      <c r="M599" s="173" t="s">
        <v>1</v>
      </c>
      <c r="N599" s="174" t="s">
        <v>42</v>
      </c>
      <c r="O599" s="59"/>
      <c r="P599" s="175">
        <f>O599*H599</f>
        <v>0</v>
      </c>
      <c r="Q599" s="175">
        <v>0</v>
      </c>
      <c r="R599" s="175">
        <f>Q599*H599</f>
        <v>0</v>
      </c>
      <c r="S599" s="175">
        <v>0</v>
      </c>
      <c r="T599" s="176">
        <f>S599*H599</f>
        <v>0</v>
      </c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R599" s="177" t="s">
        <v>239</v>
      </c>
      <c r="AT599" s="177" t="s">
        <v>143</v>
      </c>
      <c r="AU599" s="177" t="s">
        <v>105</v>
      </c>
      <c r="AY599" s="18" t="s">
        <v>141</v>
      </c>
      <c r="BE599" s="178">
        <f>IF(N599="základná",J599,0)</f>
        <v>0</v>
      </c>
      <c r="BF599" s="178">
        <f>IF(N599="znížená",J599,0)</f>
        <v>0</v>
      </c>
      <c r="BG599" s="178">
        <f>IF(N599="zákl. prenesená",J599,0)</f>
        <v>0</v>
      </c>
      <c r="BH599" s="178">
        <f>IF(N599="zníž. prenesená",J599,0)</f>
        <v>0</v>
      </c>
      <c r="BI599" s="178">
        <f>IF(N599="nulová",J599,0)</f>
        <v>0</v>
      </c>
      <c r="BJ599" s="18" t="s">
        <v>105</v>
      </c>
      <c r="BK599" s="179">
        <f>ROUND(I599*H599,3)</f>
        <v>0</v>
      </c>
      <c r="BL599" s="18" t="s">
        <v>239</v>
      </c>
      <c r="BM599" s="177" t="s">
        <v>1240</v>
      </c>
    </row>
    <row r="600" spans="1:65" s="13" customFormat="1" ht="11.25">
      <c r="B600" s="180"/>
      <c r="D600" s="181" t="s">
        <v>148</v>
      </c>
      <c r="E600" s="182" t="s">
        <v>1</v>
      </c>
      <c r="F600" s="183" t="s">
        <v>1241</v>
      </c>
      <c r="H600" s="184">
        <v>143.155</v>
      </c>
      <c r="I600" s="185"/>
      <c r="L600" s="180"/>
      <c r="M600" s="186"/>
      <c r="N600" s="187"/>
      <c r="O600" s="187"/>
      <c r="P600" s="187"/>
      <c r="Q600" s="187"/>
      <c r="R600" s="187"/>
      <c r="S600" s="187"/>
      <c r="T600" s="188"/>
      <c r="AT600" s="182" t="s">
        <v>148</v>
      </c>
      <c r="AU600" s="182" t="s">
        <v>105</v>
      </c>
      <c r="AV600" s="13" t="s">
        <v>105</v>
      </c>
      <c r="AW600" s="13" t="s">
        <v>30</v>
      </c>
      <c r="AX600" s="13" t="s">
        <v>84</v>
      </c>
      <c r="AY600" s="182" t="s">
        <v>141</v>
      </c>
    </row>
    <row r="601" spans="1:65" s="2" customFormat="1" ht="21.75" customHeight="1">
      <c r="A601" s="33"/>
      <c r="B601" s="165"/>
      <c r="C601" s="166" t="s">
        <v>1242</v>
      </c>
      <c r="D601" s="166" t="s">
        <v>143</v>
      </c>
      <c r="E601" s="167" t="s">
        <v>1243</v>
      </c>
      <c r="F601" s="168" t="s">
        <v>1244</v>
      </c>
      <c r="G601" s="169" t="s">
        <v>103</v>
      </c>
      <c r="H601" s="170">
        <v>178.58099999999999</v>
      </c>
      <c r="I601" s="170"/>
      <c r="J601" s="171">
        <f>ROUND(I601*H601,3)</f>
        <v>0</v>
      </c>
      <c r="K601" s="172"/>
      <c r="L601" s="34"/>
      <c r="M601" s="173" t="s">
        <v>1</v>
      </c>
      <c r="N601" s="174" t="s">
        <v>42</v>
      </c>
      <c r="O601" s="59"/>
      <c r="P601" s="175">
        <f>O601*H601</f>
        <v>0</v>
      </c>
      <c r="Q601" s="175">
        <v>8.0000000000000007E-5</v>
      </c>
      <c r="R601" s="175">
        <f>Q601*H601</f>
        <v>1.4286480000000001E-2</v>
      </c>
      <c r="S601" s="175">
        <v>0</v>
      </c>
      <c r="T601" s="176">
        <f>S601*H601</f>
        <v>0</v>
      </c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R601" s="177" t="s">
        <v>239</v>
      </c>
      <c r="AT601" s="177" t="s">
        <v>143</v>
      </c>
      <c r="AU601" s="177" t="s">
        <v>105</v>
      </c>
      <c r="AY601" s="18" t="s">
        <v>141</v>
      </c>
      <c r="BE601" s="178">
        <f>IF(N601="základná",J601,0)</f>
        <v>0</v>
      </c>
      <c r="BF601" s="178">
        <f>IF(N601="znížená",J601,0)</f>
        <v>0</v>
      </c>
      <c r="BG601" s="178">
        <f>IF(N601="zákl. prenesená",J601,0)</f>
        <v>0</v>
      </c>
      <c r="BH601" s="178">
        <f>IF(N601="zníž. prenesená",J601,0)</f>
        <v>0</v>
      </c>
      <c r="BI601" s="178">
        <f>IF(N601="nulová",J601,0)</f>
        <v>0</v>
      </c>
      <c r="BJ601" s="18" t="s">
        <v>105</v>
      </c>
      <c r="BK601" s="179">
        <f>ROUND(I601*H601,3)</f>
        <v>0</v>
      </c>
      <c r="BL601" s="18" t="s">
        <v>239</v>
      </c>
      <c r="BM601" s="177" t="s">
        <v>1245</v>
      </c>
    </row>
    <row r="602" spans="1:65" s="15" customFormat="1" ht="11.25">
      <c r="B602" s="200"/>
      <c r="D602" s="181" t="s">
        <v>148</v>
      </c>
      <c r="E602" s="201" t="s">
        <v>1</v>
      </c>
      <c r="F602" s="202" t="s">
        <v>1246</v>
      </c>
      <c r="H602" s="201" t="s">
        <v>1</v>
      </c>
      <c r="I602" s="203"/>
      <c r="L602" s="200"/>
      <c r="M602" s="204"/>
      <c r="N602" s="205"/>
      <c r="O602" s="205"/>
      <c r="P602" s="205"/>
      <c r="Q602" s="205"/>
      <c r="R602" s="205"/>
      <c r="S602" s="205"/>
      <c r="T602" s="206"/>
      <c r="AT602" s="201" t="s">
        <v>148</v>
      </c>
      <c r="AU602" s="201" t="s">
        <v>105</v>
      </c>
      <c r="AV602" s="15" t="s">
        <v>84</v>
      </c>
      <c r="AW602" s="15" t="s">
        <v>30</v>
      </c>
      <c r="AX602" s="15" t="s">
        <v>76</v>
      </c>
      <c r="AY602" s="201" t="s">
        <v>141</v>
      </c>
    </row>
    <row r="603" spans="1:65" s="13" customFormat="1" ht="11.25">
      <c r="B603" s="180"/>
      <c r="D603" s="181" t="s">
        <v>148</v>
      </c>
      <c r="E603" s="182" t="s">
        <v>1</v>
      </c>
      <c r="F603" s="183" t="s">
        <v>1247</v>
      </c>
      <c r="H603" s="184">
        <v>14.2</v>
      </c>
      <c r="I603" s="185"/>
      <c r="L603" s="180"/>
      <c r="M603" s="186"/>
      <c r="N603" s="187"/>
      <c r="O603" s="187"/>
      <c r="P603" s="187"/>
      <c r="Q603" s="187"/>
      <c r="R603" s="187"/>
      <c r="S603" s="187"/>
      <c r="T603" s="188"/>
      <c r="AT603" s="182" t="s">
        <v>148</v>
      </c>
      <c r="AU603" s="182" t="s">
        <v>105</v>
      </c>
      <c r="AV603" s="13" t="s">
        <v>105</v>
      </c>
      <c r="AW603" s="13" t="s">
        <v>30</v>
      </c>
      <c r="AX603" s="13" t="s">
        <v>76</v>
      </c>
      <c r="AY603" s="182" t="s">
        <v>141</v>
      </c>
    </row>
    <row r="604" spans="1:65" s="13" customFormat="1" ht="11.25">
      <c r="B604" s="180"/>
      <c r="D604" s="181" t="s">
        <v>148</v>
      </c>
      <c r="E604" s="182" t="s">
        <v>1</v>
      </c>
      <c r="F604" s="183" t="s">
        <v>1248</v>
      </c>
      <c r="H604" s="184">
        <v>10.613</v>
      </c>
      <c r="I604" s="185"/>
      <c r="L604" s="180"/>
      <c r="M604" s="186"/>
      <c r="N604" s="187"/>
      <c r="O604" s="187"/>
      <c r="P604" s="187"/>
      <c r="Q604" s="187"/>
      <c r="R604" s="187"/>
      <c r="S604" s="187"/>
      <c r="T604" s="188"/>
      <c r="AT604" s="182" t="s">
        <v>148</v>
      </c>
      <c r="AU604" s="182" t="s">
        <v>105</v>
      </c>
      <c r="AV604" s="13" t="s">
        <v>105</v>
      </c>
      <c r="AW604" s="13" t="s">
        <v>30</v>
      </c>
      <c r="AX604" s="13" t="s">
        <v>76</v>
      </c>
      <c r="AY604" s="182" t="s">
        <v>141</v>
      </c>
    </row>
    <row r="605" spans="1:65" s="13" customFormat="1" ht="11.25">
      <c r="B605" s="180"/>
      <c r="D605" s="181" t="s">
        <v>148</v>
      </c>
      <c r="E605" s="182" t="s">
        <v>1</v>
      </c>
      <c r="F605" s="183" t="s">
        <v>1249</v>
      </c>
      <c r="H605" s="184">
        <v>10.613</v>
      </c>
      <c r="I605" s="185"/>
      <c r="L605" s="180"/>
      <c r="M605" s="186"/>
      <c r="N605" s="187"/>
      <c r="O605" s="187"/>
      <c r="P605" s="187"/>
      <c r="Q605" s="187"/>
      <c r="R605" s="187"/>
      <c r="S605" s="187"/>
      <c r="T605" s="188"/>
      <c r="AT605" s="182" t="s">
        <v>148</v>
      </c>
      <c r="AU605" s="182" t="s">
        <v>105</v>
      </c>
      <c r="AV605" s="13" t="s">
        <v>105</v>
      </c>
      <c r="AW605" s="13" t="s">
        <v>30</v>
      </c>
      <c r="AX605" s="13" t="s">
        <v>76</v>
      </c>
      <c r="AY605" s="182" t="s">
        <v>141</v>
      </c>
    </row>
    <row r="606" spans="1:65" s="16" customFormat="1" ht="11.25">
      <c r="B606" s="217"/>
      <c r="D606" s="181" t="s">
        <v>148</v>
      </c>
      <c r="E606" s="218" t="s">
        <v>1250</v>
      </c>
      <c r="F606" s="219" t="s">
        <v>344</v>
      </c>
      <c r="H606" s="220">
        <v>35.426000000000002</v>
      </c>
      <c r="I606" s="221"/>
      <c r="L606" s="217"/>
      <c r="M606" s="222"/>
      <c r="N606" s="223"/>
      <c r="O606" s="223"/>
      <c r="P606" s="223"/>
      <c r="Q606" s="223"/>
      <c r="R606" s="223"/>
      <c r="S606" s="223"/>
      <c r="T606" s="224"/>
      <c r="AT606" s="218" t="s">
        <v>148</v>
      </c>
      <c r="AU606" s="218" t="s">
        <v>105</v>
      </c>
      <c r="AV606" s="16" t="s">
        <v>156</v>
      </c>
      <c r="AW606" s="16" t="s">
        <v>30</v>
      </c>
      <c r="AX606" s="16" t="s">
        <v>76</v>
      </c>
      <c r="AY606" s="218" t="s">
        <v>141</v>
      </c>
    </row>
    <row r="607" spans="1:65" s="15" customFormat="1" ht="11.25">
      <c r="B607" s="200"/>
      <c r="D607" s="181" t="s">
        <v>148</v>
      </c>
      <c r="E607" s="201" t="s">
        <v>1</v>
      </c>
      <c r="F607" s="202" t="s">
        <v>1251</v>
      </c>
      <c r="H607" s="201" t="s">
        <v>1</v>
      </c>
      <c r="I607" s="203"/>
      <c r="L607" s="200"/>
      <c r="M607" s="204"/>
      <c r="N607" s="205"/>
      <c r="O607" s="205"/>
      <c r="P607" s="205"/>
      <c r="Q607" s="205"/>
      <c r="R607" s="205"/>
      <c r="S607" s="205"/>
      <c r="T607" s="206"/>
      <c r="AT607" s="201" t="s">
        <v>148</v>
      </c>
      <c r="AU607" s="201" t="s">
        <v>105</v>
      </c>
      <c r="AV607" s="15" t="s">
        <v>84</v>
      </c>
      <c r="AW607" s="15" t="s">
        <v>30</v>
      </c>
      <c r="AX607" s="15" t="s">
        <v>76</v>
      </c>
      <c r="AY607" s="201" t="s">
        <v>141</v>
      </c>
    </row>
    <row r="608" spans="1:65" s="13" customFormat="1" ht="11.25">
      <c r="B608" s="180"/>
      <c r="D608" s="181" t="s">
        <v>148</v>
      </c>
      <c r="E608" s="182" t="s">
        <v>1</v>
      </c>
      <c r="F608" s="183" t="s">
        <v>1252</v>
      </c>
      <c r="H608" s="184">
        <v>6.3419999999999996</v>
      </c>
      <c r="I608" s="185"/>
      <c r="L608" s="180"/>
      <c r="M608" s="186"/>
      <c r="N608" s="187"/>
      <c r="O608" s="187"/>
      <c r="P608" s="187"/>
      <c r="Q608" s="187"/>
      <c r="R608" s="187"/>
      <c r="S608" s="187"/>
      <c r="T608" s="188"/>
      <c r="AT608" s="182" t="s">
        <v>148</v>
      </c>
      <c r="AU608" s="182" t="s">
        <v>105</v>
      </c>
      <c r="AV608" s="13" t="s">
        <v>105</v>
      </c>
      <c r="AW608" s="13" t="s">
        <v>30</v>
      </c>
      <c r="AX608" s="13" t="s">
        <v>76</v>
      </c>
      <c r="AY608" s="182" t="s">
        <v>141</v>
      </c>
    </row>
    <row r="609" spans="2:51" s="13" customFormat="1" ht="11.25">
      <c r="B609" s="180"/>
      <c r="D609" s="181" t="s">
        <v>148</v>
      </c>
      <c r="E609" s="182" t="s">
        <v>1</v>
      </c>
      <c r="F609" s="183" t="s">
        <v>1253</v>
      </c>
      <c r="H609" s="184">
        <v>21.643999999999998</v>
      </c>
      <c r="I609" s="185"/>
      <c r="L609" s="180"/>
      <c r="M609" s="186"/>
      <c r="N609" s="187"/>
      <c r="O609" s="187"/>
      <c r="P609" s="187"/>
      <c r="Q609" s="187"/>
      <c r="R609" s="187"/>
      <c r="S609" s="187"/>
      <c r="T609" s="188"/>
      <c r="AT609" s="182" t="s">
        <v>148</v>
      </c>
      <c r="AU609" s="182" t="s">
        <v>105</v>
      </c>
      <c r="AV609" s="13" t="s">
        <v>105</v>
      </c>
      <c r="AW609" s="13" t="s">
        <v>30</v>
      </c>
      <c r="AX609" s="13" t="s">
        <v>76</v>
      </c>
      <c r="AY609" s="182" t="s">
        <v>141</v>
      </c>
    </row>
    <row r="610" spans="2:51" s="13" customFormat="1" ht="11.25">
      <c r="B610" s="180"/>
      <c r="D610" s="181" t="s">
        <v>148</v>
      </c>
      <c r="E610" s="182" t="s">
        <v>1</v>
      </c>
      <c r="F610" s="183" t="s">
        <v>1254</v>
      </c>
      <c r="H610" s="184">
        <v>22.423999999999999</v>
      </c>
      <c r="I610" s="185"/>
      <c r="L610" s="180"/>
      <c r="M610" s="186"/>
      <c r="N610" s="187"/>
      <c r="O610" s="187"/>
      <c r="P610" s="187"/>
      <c r="Q610" s="187"/>
      <c r="R610" s="187"/>
      <c r="S610" s="187"/>
      <c r="T610" s="188"/>
      <c r="AT610" s="182" t="s">
        <v>148</v>
      </c>
      <c r="AU610" s="182" t="s">
        <v>105</v>
      </c>
      <c r="AV610" s="13" t="s">
        <v>105</v>
      </c>
      <c r="AW610" s="13" t="s">
        <v>30</v>
      </c>
      <c r="AX610" s="13" t="s">
        <v>76</v>
      </c>
      <c r="AY610" s="182" t="s">
        <v>141</v>
      </c>
    </row>
    <row r="611" spans="2:51" s="13" customFormat="1" ht="11.25">
      <c r="B611" s="180"/>
      <c r="D611" s="181" t="s">
        <v>148</v>
      </c>
      <c r="E611" s="182" t="s">
        <v>1</v>
      </c>
      <c r="F611" s="183" t="s">
        <v>1255</v>
      </c>
      <c r="H611" s="184">
        <v>21.494</v>
      </c>
      <c r="I611" s="185"/>
      <c r="L611" s="180"/>
      <c r="M611" s="186"/>
      <c r="N611" s="187"/>
      <c r="O611" s="187"/>
      <c r="P611" s="187"/>
      <c r="Q611" s="187"/>
      <c r="R611" s="187"/>
      <c r="S611" s="187"/>
      <c r="T611" s="188"/>
      <c r="AT611" s="182" t="s">
        <v>148</v>
      </c>
      <c r="AU611" s="182" t="s">
        <v>105</v>
      </c>
      <c r="AV611" s="13" t="s">
        <v>105</v>
      </c>
      <c r="AW611" s="13" t="s">
        <v>30</v>
      </c>
      <c r="AX611" s="13" t="s">
        <v>76</v>
      </c>
      <c r="AY611" s="182" t="s">
        <v>141</v>
      </c>
    </row>
    <row r="612" spans="2:51" s="16" customFormat="1" ht="11.25">
      <c r="B612" s="217"/>
      <c r="D612" s="181" t="s">
        <v>148</v>
      </c>
      <c r="E612" s="218" t="s">
        <v>404</v>
      </c>
      <c r="F612" s="219" t="s">
        <v>344</v>
      </c>
      <c r="H612" s="220">
        <v>71.903999999999996</v>
      </c>
      <c r="I612" s="221"/>
      <c r="L612" s="217"/>
      <c r="M612" s="222"/>
      <c r="N612" s="223"/>
      <c r="O612" s="223"/>
      <c r="P612" s="223"/>
      <c r="Q612" s="223"/>
      <c r="R612" s="223"/>
      <c r="S612" s="223"/>
      <c r="T612" s="224"/>
      <c r="AT612" s="218" t="s">
        <v>148</v>
      </c>
      <c r="AU612" s="218" t="s">
        <v>105</v>
      </c>
      <c r="AV612" s="16" t="s">
        <v>156</v>
      </c>
      <c r="AW612" s="16" t="s">
        <v>30</v>
      </c>
      <c r="AX612" s="16" t="s">
        <v>76</v>
      </c>
      <c r="AY612" s="218" t="s">
        <v>141</v>
      </c>
    </row>
    <row r="613" spans="2:51" s="15" customFormat="1" ht="11.25">
      <c r="B613" s="200"/>
      <c r="D613" s="181" t="s">
        <v>148</v>
      </c>
      <c r="E613" s="201" t="s">
        <v>1</v>
      </c>
      <c r="F613" s="202" t="s">
        <v>1203</v>
      </c>
      <c r="H613" s="201" t="s">
        <v>1</v>
      </c>
      <c r="I613" s="203"/>
      <c r="L613" s="200"/>
      <c r="M613" s="204"/>
      <c r="N613" s="205"/>
      <c r="O613" s="205"/>
      <c r="P613" s="205"/>
      <c r="Q613" s="205"/>
      <c r="R613" s="205"/>
      <c r="S613" s="205"/>
      <c r="T613" s="206"/>
      <c r="AT613" s="201" t="s">
        <v>148</v>
      </c>
      <c r="AU613" s="201" t="s">
        <v>105</v>
      </c>
      <c r="AV613" s="15" t="s">
        <v>84</v>
      </c>
      <c r="AW613" s="15" t="s">
        <v>30</v>
      </c>
      <c r="AX613" s="15" t="s">
        <v>76</v>
      </c>
      <c r="AY613" s="201" t="s">
        <v>141</v>
      </c>
    </row>
    <row r="614" spans="2:51" s="13" customFormat="1" ht="11.25">
      <c r="B614" s="180"/>
      <c r="D614" s="181" t="s">
        <v>148</v>
      </c>
      <c r="E614" s="182" t="s">
        <v>1</v>
      </c>
      <c r="F614" s="183" t="s">
        <v>1204</v>
      </c>
      <c r="H614" s="184">
        <v>4.68</v>
      </c>
      <c r="I614" s="185"/>
      <c r="L614" s="180"/>
      <c r="M614" s="186"/>
      <c r="N614" s="187"/>
      <c r="O614" s="187"/>
      <c r="P614" s="187"/>
      <c r="Q614" s="187"/>
      <c r="R614" s="187"/>
      <c r="S614" s="187"/>
      <c r="T614" s="188"/>
      <c r="AT614" s="182" t="s">
        <v>148</v>
      </c>
      <c r="AU614" s="182" t="s">
        <v>105</v>
      </c>
      <c r="AV614" s="13" t="s">
        <v>105</v>
      </c>
      <c r="AW614" s="13" t="s">
        <v>30</v>
      </c>
      <c r="AX614" s="13" t="s">
        <v>76</v>
      </c>
      <c r="AY614" s="182" t="s">
        <v>141</v>
      </c>
    </row>
    <row r="615" spans="2:51" s="13" customFormat="1" ht="11.25">
      <c r="B615" s="180"/>
      <c r="D615" s="181" t="s">
        <v>148</v>
      </c>
      <c r="E615" s="182" t="s">
        <v>1</v>
      </c>
      <c r="F615" s="183" t="s">
        <v>1205</v>
      </c>
      <c r="H615" s="184">
        <v>7.3879999999999999</v>
      </c>
      <c r="I615" s="185"/>
      <c r="L615" s="180"/>
      <c r="M615" s="186"/>
      <c r="N615" s="187"/>
      <c r="O615" s="187"/>
      <c r="P615" s="187"/>
      <c r="Q615" s="187"/>
      <c r="R615" s="187"/>
      <c r="S615" s="187"/>
      <c r="T615" s="188"/>
      <c r="AT615" s="182" t="s">
        <v>148</v>
      </c>
      <c r="AU615" s="182" t="s">
        <v>105</v>
      </c>
      <c r="AV615" s="13" t="s">
        <v>105</v>
      </c>
      <c r="AW615" s="13" t="s">
        <v>30</v>
      </c>
      <c r="AX615" s="13" t="s">
        <v>76</v>
      </c>
      <c r="AY615" s="182" t="s">
        <v>141</v>
      </c>
    </row>
    <row r="616" spans="2:51" s="13" customFormat="1" ht="11.25">
      <c r="B616" s="180"/>
      <c r="D616" s="181" t="s">
        <v>148</v>
      </c>
      <c r="E616" s="182" t="s">
        <v>1</v>
      </c>
      <c r="F616" s="183" t="s">
        <v>1206</v>
      </c>
      <c r="H616" s="184">
        <v>7.3879999999999999</v>
      </c>
      <c r="I616" s="185"/>
      <c r="L616" s="180"/>
      <c r="M616" s="186"/>
      <c r="N616" s="187"/>
      <c r="O616" s="187"/>
      <c r="P616" s="187"/>
      <c r="Q616" s="187"/>
      <c r="R616" s="187"/>
      <c r="S616" s="187"/>
      <c r="T616" s="188"/>
      <c r="AT616" s="182" t="s">
        <v>148</v>
      </c>
      <c r="AU616" s="182" t="s">
        <v>105</v>
      </c>
      <c r="AV616" s="13" t="s">
        <v>105</v>
      </c>
      <c r="AW616" s="13" t="s">
        <v>30</v>
      </c>
      <c r="AX616" s="13" t="s">
        <v>76</v>
      </c>
      <c r="AY616" s="182" t="s">
        <v>141</v>
      </c>
    </row>
    <row r="617" spans="2:51" s="13" customFormat="1" ht="11.25">
      <c r="B617" s="180"/>
      <c r="D617" s="181" t="s">
        <v>148</v>
      </c>
      <c r="E617" s="182" t="s">
        <v>1</v>
      </c>
      <c r="F617" s="183" t="s">
        <v>1207</v>
      </c>
      <c r="H617" s="184">
        <v>7.0739999999999998</v>
      </c>
      <c r="I617" s="185"/>
      <c r="L617" s="180"/>
      <c r="M617" s="186"/>
      <c r="N617" s="187"/>
      <c r="O617" s="187"/>
      <c r="P617" s="187"/>
      <c r="Q617" s="187"/>
      <c r="R617" s="187"/>
      <c r="S617" s="187"/>
      <c r="T617" s="188"/>
      <c r="AT617" s="182" t="s">
        <v>148</v>
      </c>
      <c r="AU617" s="182" t="s">
        <v>105</v>
      </c>
      <c r="AV617" s="13" t="s">
        <v>105</v>
      </c>
      <c r="AW617" s="13" t="s">
        <v>30</v>
      </c>
      <c r="AX617" s="13" t="s">
        <v>76</v>
      </c>
      <c r="AY617" s="182" t="s">
        <v>141</v>
      </c>
    </row>
    <row r="618" spans="2:51" s="16" customFormat="1" ht="11.25">
      <c r="B618" s="217"/>
      <c r="D618" s="181" t="s">
        <v>148</v>
      </c>
      <c r="E618" s="218" t="s">
        <v>401</v>
      </c>
      <c r="F618" s="219" t="s">
        <v>344</v>
      </c>
      <c r="H618" s="220">
        <v>26.53</v>
      </c>
      <c r="I618" s="221"/>
      <c r="L618" s="217"/>
      <c r="M618" s="222"/>
      <c r="N618" s="223"/>
      <c r="O618" s="223"/>
      <c r="P618" s="223"/>
      <c r="Q618" s="223"/>
      <c r="R618" s="223"/>
      <c r="S618" s="223"/>
      <c r="T618" s="224"/>
      <c r="AT618" s="218" t="s">
        <v>148</v>
      </c>
      <c r="AU618" s="218" t="s">
        <v>105</v>
      </c>
      <c r="AV618" s="16" t="s">
        <v>156</v>
      </c>
      <c r="AW618" s="16" t="s">
        <v>30</v>
      </c>
      <c r="AX618" s="16" t="s">
        <v>76</v>
      </c>
      <c r="AY618" s="218" t="s">
        <v>141</v>
      </c>
    </row>
    <row r="619" spans="2:51" s="15" customFormat="1" ht="11.25">
      <c r="B619" s="200"/>
      <c r="D619" s="181" t="s">
        <v>148</v>
      </c>
      <c r="E619" s="201" t="s">
        <v>1</v>
      </c>
      <c r="F619" s="202" t="s">
        <v>1256</v>
      </c>
      <c r="H619" s="201" t="s">
        <v>1</v>
      </c>
      <c r="I619" s="203"/>
      <c r="L619" s="200"/>
      <c r="M619" s="204"/>
      <c r="N619" s="205"/>
      <c r="O619" s="205"/>
      <c r="P619" s="205"/>
      <c r="Q619" s="205"/>
      <c r="R619" s="205"/>
      <c r="S619" s="205"/>
      <c r="T619" s="206"/>
      <c r="AT619" s="201" t="s">
        <v>148</v>
      </c>
      <c r="AU619" s="201" t="s">
        <v>105</v>
      </c>
      <c r="AV619" s="15" t="s">
        <v>84</v>
      </c>
      <c r="AW619" s="15" t="s">
        <v>30</v>
      </c>
      <c r="AX619" s="15" t="s">
        <v>76</v>
      </c>
      <c r="AY619" s="201" t="s">
        <v>141</v>
      </c>
    </row>
    <row r="620" spans="2:51" s="13" customFormat="1" ht="11.25">
      <c r="B620" s="180"/>
      <c r="D620" s="181" t="s">
        <v>148</v>
      </c>
      <c r="E620" s="182" t="s">
        <v>1</v>
      </c>
      <c r="F620" s="183" t="s">
        <v>1257</v>
      </c>
      <c r="H620" s="184">
        <v>11.275</v>
      </c>
      <c r="I620" s="185"/>
      <c r="L620" s="180"/>
      <c r="M620" s="186"/>
      <c r="N620" s="187"/>
      <c r="O620" s="187"/>
      <c r="P620" s="187"/>
      <c r="Q620" s="187"/>
      <c r="R620" s="187"/>
      <c r="S620" s="187"/>
      <c r="T620" s="188"/>
      <c r="AT620" s="182" t="s">
        <v>148</v>
      </c>
      <c r="AU620" s="182" t="s">
        <v>105</v>
      </c>
      <c r="AV620" s="13" t="s">
        <v>105</v>
      </c>
      <c r="AW620" s="13" t="s">
        <v>30</v>
      </c>
      <c r="AX620" s="13" t="s">
        <v>76</v>
      </c>
      <c r="AY620" s="182" t="s">
        <v>141</v>
      </c>
    </row>
    <row r="621" spans="2:51" s="13" customFormat="1" ht="11.25">
      <c r="B621" s="180"/>
      <c r="D621" s="181" t="s">
        <v>148</v>
      </c>
      <c r="E621" s="182" t="s">
        <v>1</v>
      </c>
      <c r="F621" s="183" t="s">
        <v>1258</v>
      </c>
      <c r="H621" s="184">
        <v>11.224</v>
      </c>
      <c r="I621" s="185"/>
      <c r="L621" s="180"/>
      <c r="M621" s="186"/>
      <c r="N621" s="187"/>
      <c r="O621" s="187"/>
      <c r="P621" s="187"/>
      <c r="Q621" s="187"/>
      <c r="R621" s="187"/>
      <c r="S621" s="187"/>
      <c r="T621" s="188"/>
      <c r="AT621" s="182" t="s">
        <v>148</v>
      </c>
      <c r="AU621" s="182" t="s">
        <v>105</v>
      </c>
      <c r="AV621" s="13" t="s">
        <v>105</v>
      </c>
      <c r="AW621" s="13" t="s">
        <v>30</v>
      </c>
      <c r="AX621" s="13" t="s">
        <v>76</v>
      </c>
      <c r="AY621" s="182" t="s">
        <v>141</v>
      </c>
    </row>
    <row r="622" spans="2:51" s="13" customFormat="1" ht="11.25">
      <c r="B622" s="180"/>
      <c r="D622" s="181" t="s">
        <v>148</v>
      </c>
      <c r="E622" s="182" t="s">
        <v>1</v>
      </c>
      <c r="F622" s="183" t="s">
        <v>1259</v>
      </c>
      <c r="H622" s="184">
        <v>11.224</v>
      </c>
      <c r="I622" s="185"/>
      <c r="L622" s="180"/>
      <c r="M622" s="186"/>
      <c r="N622" s="187"/>
      <c r="O622" s="187"/>
      <c r="P622" s="187"/>
      <c r="Q622" s="187"/>
      <c r="R622" s="187"/>
      <c r="S622" s="187"/>
      <c r="T622" s="188"/>
      <c r="AT622" s="182" t="s">
        <v>148</v>
      </c>
      <c r="AU622" s="182" t="s">
        <v>105</v>
      </c>
      <c r="AV622" s="13" t="s">
        <v>105</v>
      </c>
      <c r="AW622" s="13" t="s">
        <v>30</v>
      </c>
      <c r="AX622" s="13" t="s">
        <v>76</v>
      </c>
      <c r="AY622" s="182" t="s">
        <v>141</v>
      </c>
    </row>
    <row r="623" spans="2:51" s="13" customFormat="1" ht="11.25">
      <c r="B623" s="180"/>
      <c r="D623" s="181" t="s">
        <v>148</v>
      </c>
      <c r="E623" s="182" t="s">
        <v>1</v>
      </c>
      <c r="F623" s="183" t="s">
        <v>1260</v>
      </c>
      <c r="H623" s="184">
        <v>10.997999999999999</v>
      </c>
      <c r="I623" s="185"/>
      <c r="L623" s="180"/>
      <c r="M623" s="186"/>
      <c r="N623" s="187"/>
      <c r="O623" s="187"/>
      <c r="P623" s="187"/>
      <c r="Q623" s="187"/>
      <c r="R623" s="187"/>
      <c r="S623" s="187"/>
      <c r="T623" s="188"/>
      <c r="AT623" s="182" t="s">
        <v>148</v>
      </c>
      <c r="AU623" s="182" t="s">
        <v>105</v>
      </c>
      <c r="AV623" s="13" t="s">
        <v>105</v>
      </c>
      <c r="AW623" s="13" t="s">
        <v>30</v>
      </c>
      <c r="AX623" s="13" t="s">
        <v>76</v>
      </c>
      <c r="AY623" s="182" t="s">
        <v>141</v>
      </c>
    </row>
    <row r="624" spans="2:51" s="16" customFormat="1" ht="11.25">
      <c r="B624" s="217"/>
      <c r="D624" s="181" t="s">
        <v>148</v>
      </c>
      <c r="E624" s="218" t="s">
        <v>407</v>
      </c>
      <c r="F624" s="219" t="s">
        <v>344</v>
      </c>
      <c r="H624" s="220">
        <v>44.720999999999997</v>
      </c>
      <c r="I624" s="221"/>
      <c r="L624" s="217"/>
      <c r="M624" s="222"/>
      <c r="N624" s="223"/>
      <c r="O624" s="223"/>
      <c r="P624" s="223"/>
      <c r="Q624" s="223"/>
      <c r="R624" s="223"/>
      <c r="S624" s="223"/>
      <c r="T624" s="224"/>
      <c r="AT624" s="218" t="s">
        <v>148</v>
      </c>
      <c r="AU624" s="218" t="s">
        <v>105</v>
      </c>
      <c r="AV624" s="16" t="s">
        <v>156</v>
      </c>
      <c r="AW624" s="16" t="s">
        <v>30</v>
      </c>
      <c r="AX624" s="16" t="s">
        <v>76</v>
      </c>
      <c r="AY624" s="218" t="s">
        <v>141</v>
      </c>
    </row>
    <row r="625" spans="1:65" s="14" customFormat="1" ht="11.25">
      <c r="B625" s="189"/>
      <c r="D625" s="181" t="s">
        <v>148</v>
      </c>
      <c r="E625" s="190" t="s">
        <v>1</v>
      </c>
      <c r="F625" s="191" t="s">
        <v>174</v>
      </c>
      <c r="H625" s="192">
        <v>178.58099999999999</v>
      </c>
      <c r="I625" s="193"/>
      <c r="L625" s="189"/>
      <c r="M625" s="194"/>
      <c r="N625" s="195"/>
      <c r="O625" s="195"/>
      <c r="P625" s="195"/>
      <c r="Q625" s="195"/>
      <c r="R625" s="195"/>
      <c r="S625" s="195"/>
      <c r="T625" s="196"/>
      <c r="AT625" s="190" t="s">
        <v>148</v>
      </c>
      <c r="AU625" s="190" t="s">
        <v>105</v>
      </c>
      <c r="AV625" s="14" t="s">
        <v>146</v>
      </c>
      <c r="AW625" s="14" t="s">
        <v>30</v>
      </c>
      <c r="AX625" s="14" t="s">
        <v>84</v>
      </c>
      <c r="AY625" s="190" t="s">
        <v>141</v>
      </c>
    </row>
    <row r="626" spans="1:65" s="2" customFormat="1" ht="21.75" customHeight="1">
      <c r="A626" s="33"/>
      <c r="B626" s="165"/>
      <c r="C626" s="166" t="s">
        <v>1261</v>
      </c>
      <c r="D626" s="166" t="s">
        <v>143</v>
      </c>
      <c r="E626" s="167" t="s">
        <v>1262</v>
      </c>
      <c r="F626" s="168" t="s">
        <v>1263</v>
      </c>
      <c r="G626" s="169" t="s">
        <v>103</v>
      </c>
      <c r="H626" s="170">
        <v>33.340000000000003</v>
      </c>
      <c r="I626" s="170"/>
      <c r="J626" s="171">
        <f>ROUND(I626*H626,3)</f>
        <v>0</v>
      </c>
      <c r="K626" s="172"/>
      <c r="L626" s="34"/>
      <c r="M626" s="173" t="s">
        <v>1</v>
      </c>
      <c r="N626" s="174" t="s">
        <v>42</v>
      </c>
      <c r="O626" s="59"/>
      <c r="P626" s="175">
        <f>O626*H626</f>
        <v>0</v>
      </c>
      <c r="Q626" s="175">
        <v>1.4999999999999999E-4</v>
      </c>
      <c r="R626" s="175">
        <f>Q626*H626</f>
        <v>5.0010000000000002E-3</v>
      </c>
      <c r="S626" s="175">
        <v>0</v>
      </c>
      <c r="T626" s="176">
        <f>S626*H626</f>
        <v>0</v>
      </c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R626" s="177" t="s">
        <v>239</v>
      </c>
      <c r="AT626" s="177" t="s">
        <v>143</v>
      </c>
      <c r="AU626" s="177" t="s">
        <v>105</v>
      </c>
      <c r="AY626" s="18" t="s">
        <v>141</v>
      </c>
      <c r="BE626" s="178">
        <f>IF(N626="základná",J626,0)</f>
        <v>0</v>
      </c>
      <c r="BF626" s="178">
        <f>IF(N626="znížená",J626,0)</f>
        <v>0</v>
      </c>
      <c r="BG626" s="178">
        <f>IF(N626="zákl. prenesená",J626,0)</f>
        <v>0</v>
      </c>
      <c r="BH626" s="178">
        <f>IF(N626="zníž. prenesená",J626,0)</f>
        <v>0</v>
      </c>
      <c r="BI626" s="178">
        <f>IF(N626="nulová",J626,0)</f>
        <v>0</v>
      </c>
      <c r="BJ626" s="18" t="s">
        <v>105</v>
      </c>
      <c r="BK626" s="179">
        <f>ROUND(I626*H626,3)</f>
        <v>0</v>
      </c>
      <c r="BL626" s="18" t="s">
        <v>239</v>
      </c>
      <c r="BM626" s="177" t="s">
        <v>1264</v>
      </c>
    </row>
    <row r="627" spans="1:65" s="13" customFormat="1" ht="11.25">
      <c r="B627" s="180"/>
      <c r="D627" s="181" t="s">
        <v>148</v>
      </c>
      <c r="E627" s="182" t="s">
        <v>1</v>
      </c>
      <c r="F627" s="183" t="s">
        <v>1265</v>
      </c>
      <c r="H627" s="184">
        <v>13.176</v>
      </c>
      <c r="I627" s="185"/>
      <c r="L627" s="180"/>
      <c r="M627" s="186"/>
      <c r="N627" s="187"/>
      <c r="O627" s="187"/>
      <c r="P627" s="187"/>
      <c r="Q627" s="187"/>
      <c r="R627" s="187"/>
      <c r="S627" s="187"/>
      <c r="T627" s="188"/>
      <c r="AT627" s="182" t="s">
        <v>148</v>
      </c>
      <c r="AU627" s="182" t="s">
        <v>105</v>
      </c>
      <c r="AV627" s="13" t="s">
        <v>105</v>
      </c>
      <c r="AW627" s="13" t="s">
        <v>30</v>
      </c>
      <c r="AX627" s="13" t="s">
        <v>76</v>
      </c>
      <c r="AY627" s="182" t="s">
        <v>141</v>
      </c>
    </row>
    <row r="628" spans="1:65" s="13" customFormat="1" ht="11.25">
      <c r="B628" s="180"/>
      <c r="D628" s="181" t="s">
        <v>148</v>
      </c>
      <c r="E628" s="182" t="s">
        <v>1</v>
      </c>
      <c r="F628" s="183" t="s">
        <v>1266</v>
      </c>
      <c r="H628" s="184">
        <v>6.5880000000000001</v>
      </c>
      <c r="I628" s="185"/>
      <c r="L628" s="180"/>
      <c r="M628" s="186"/>
      <c r="N628" s="187"/>
      <c r="O628" s="187"/>
      <c r="P628" s="187"/>
      <c r="Q628" s="187"/>
      <c r="R628" s="187"/>
      <c r="S628" s="187"/>
      <c r="T628" s="188"/>
      <c r="AT628" s="182" t="s">
        <v>148</v>
      </c>
      <c r="AU628" s="182" t="s">
        <v>105</v>
      </c>
      <c r="AV628" s="13" t="s">
        <v>105</v>
      </c>
      <c r="AW628" s="13" t="s">
        <v>30</v>
      </c>
      <c r="AX628" s="13" t="s">
        <v>76</v>
      </c>
      <c r="AY628" s="182" t="s">
        <v>141</v>
      </c>
    </row>
    <row r="629" spans="1:65" s="13" customFormat="1" ht="11.25">
      <c r="B629" s="180"/>
      <c r="D629" s="181" t="s">
        <v>148</v>
      </c>
      <c r="E629" s="182" t="s">
        <v>1</v>
      </c>
      <c r="F629" s="183" t="s">
        <v>1267</v>
      </c>
      <c r="H629" s="184">
        <v>6.5880000000000001</v>
      </c>
      <c r="I629" s="185"/>
      <c r="L629" s="180"/>
      <c r="M629" s="186"/>
      <c r="N629" s="187"/>
      <c r="O629" s="187"/>
      <c r="P629" s="187"/>
      <c r="Q629" s="187"/>
      <c r="R629" s="187"/>
      <c r="S629" s="187"/>
      <c r="T629" s="188"/>
      <c r="AT629" s="182" t="s">
        <v>148</v>
      </c>
      <c r="AU629" s="182" t="s">
        <v>105</v>
      </c>
      <c r="AV629" s="13" t="s">
        <v>105</v>
      </c>
      <c r="AW629" s="13" t="s">
        <v>30</v>
      </c>
      <c r="AX629" s="13" t="s">
        <v>76</v>
      </c>
      <c r="AY629" s="182" t="s">
        <v>141</v>
      </c>
    </row>
    <row r="630" spans="1:65" s="13" customFormat="1" ht="11.25">
      <c r="B630" s="180"/>
      <c r="D630" s="181" t="s">
        <v>148</v>
      </c>
      <c r="E630" s="182" t="s">
        <v>1</v>
      </c>
      <c r="F630" s="183" t="s">
        <v>1268</v>
      </c>
      <c r="H630" s="184">
        <v>6.9880000000000004</v>
      </c>
      <c r="I630" s="185"/>
      <c r="L630" s="180"/>
      <c r="M630" s="186"/>
      <c r="N630" s="187"/>
      <c r="O630" s="187"/>
      <c r="P630" s="187"/>
      <c r="Q630" s="187"/>
      <c r="R630" s="187"/>
      <c r="S630" s="187"/>
      <c r="T630" s="188"/>
      <c r="AT630" s="182" t="s">
        <v>148</v>
      </c>
      <c r="AU630" s="182" t="s">
        <v>105</v>
      </c>
      <c r="AV630" s="13" t="s">
        <v>105</v>
      </c>
      <c r="AW630" s="13" t="s">
        <v>30</v>
      </c>
      <c r="AX630" s="13" t="s">
        <v>76</v>
      </c>
      <c r="AY630" s="182" t="s">
        <v>141</v>
      </c>
    </row>
    <row r="631" spans="1:65" s="14" customFormat="1" ht="11.25">
      <c r="B631" s="189"/>
      <c r="D631" s="181" t="s">
        <v>148</v>
      </c>
      <c r="E631" s="190" t="s">
        <v>1</v>
      </c>
      <c r="F631" s="191" t="s">
        <v>174</v>
      </c>
      <c r="H631" s="192">
        <v>33.340000000000003</v>
      </c>
      <c r="I631" s="193"/>
      <c r="L631" s="189"/>
      <c r="M631" s="194"/>
      <c r="N631" s="195"/>
      <c r="O631" s="195"/>
      <c r="P631" s="195"/>
      <c r="Q631" s="195"/>
      <c r="R631" s="195"/>
      <c r="S631" s="195"/>
      <c r="T631" s="196"/>
      <c r="AT631" s="190" t="s">
        <v>148</v>
      </c>
      <c r="AU631" s="190" t="s">
        <v>105</v>
      </c>
      <c r="AV631" s="14" t="s">
        <v>146</v>
      </c>
      <c r="AW631" s="14" t="s">
        <v>30</v>
      </c>
      <c r="AX631" s="14" t="s">
        <v>84</v>
      </c>
      <c r="AY631" s="190" t="s">
        <v>141</v>
      </c>
    </row>
    <row r="632" spans="1:65" s="2" customFormat="1" ht="21.75" customHeight="1">
      <c r="A632" s="33"/>
      <c r="B632" s="165"/>
      <c r="C632" s="166" t="s">
        <v>1269</v>
      </c>
      <c r="D632" s="166" t="s">
        <v>143</v>
      </c>
      <c r="E632" s="167" t="s">
        <v>1270</v>
      </c>
      <c r="F632" s="168" t="s">
        <v>1271</v>
      </c>
      <c r="G632" s="169" t="s">
        <v>103</v>
      </c>
      <c r="H632" s="170">
        <v>50.84</v>
      </c>
      <c r="I632" s="170"/>
      <c r="J632" s="171">
        <f>ROUND(I632*H632,3)</f>
        <v>0</v>
      </c>
      <c r="K632" s="172"/>
      <c r="L632" s="34"/>
      <c r="M632" s="173" t="s">
        <v>1</v>
      </c>
      <c r="N632" s="174" t="s">
        <v>42</v>
      </c>
      <c r="O632" s="59"/>
      <c r="P632" s="175">
        <f>O632*H632</f>
        <v>0</v>
      </c>
      <c r="Q632" s="175">
        <v>0</v>
      </c>
      <c r="R632" s="175">
        <f>Q632*H632</f>
        <v>0</v>
      </c>
      <c r="S632" s="175">
        <v>0</v>
      </c>
      <c r="T632" s="176">
        <f>S632*H632</f>
        <v>0</v>
      </c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R632" s="177" t="s">
        <v>239</v>
      </c>
      <c r="AT632" s="177" t="s">
        <v>143</v>
      </c>
      <c r="AU632" s="177" t="s">
        <v>105</v>
      </c>
      <c r="AY632" s="18" t="s">
        <v>141</v>
      </c>
      <c r="BE632" s="178">
        <f>IF(N632="základná",J632,0)</f>
        <v>0</v>
      </c>
      <c r="BF632" s="178">
        <f>IF(N632="znížená",J632,0)</f>
        <v>0</v>
      </c>
      <c r="BG632" s="178">
        <f>IF(N632="zákl. prenesená",J632,0)</f>
        <v>0</v>
      </c>
      <c r="BH632" s="178">
        <f>IF(N632="zníž. prenesená",J632,0)</f>
        <v>0</v>
      </c>
      <c r="BI632" s="178">
        <f>IF(N632="nulová",J632,0)</f>
        <v>0</v>
      </c>
      <c r="BJ632" s="18" t="s">
        <v>105</v>
      </c>
      <c r="BK632" s="179">
        <f>ROUND(I632*H632,3)</f>
        <v>0</v>
      </c>
      <c r="BL632" s="18" t="s">
        <v>239</v>
      </c>
      <c r="BM632" s="177" t="s">
        <v>1272</v>
      </c>
    </row>
    <row r="633" spans="1:65" s="13" customFormat="1" ht="11.25">
      <c r="B633" s="180"/>
      <c r="D633" s="181" t="s">
        <v>148</v>
      </c>
      <c r="E633" s="182" t="s">
        <v>1</v>
      </c>
      <c r="F633" s="183" t="s">
        <v>785</v>
      </c>
      <c r="H633" s="184">
        <v>50.84</v>
      </c>
      <c r="I633" s="185"/>
      <c r="L633" s="180"/>
      <c r="M633" s="186"/>
      <c r="N633" s="187"/>
      <c r="O633" s="187"/>
      <c r="P633" s="187"/>
      <c r="Q633" s="187"/>
      <c r="R633" s="187"/>
      <c r="S633" s="187"/>
      <c r="T633" s="188"/>
      <c r="AT633" s="182" t="s">
        <v>148</v>
      </c>
      <c r="AU633" s="182" t="s">
        <v>105</v>
      </c>
      <c r="AV633" s="13" t="s">
        <v>105</v>
      </c>
      <c r="AW633" s="13" t="s">
        <v>30</v>
      </c>
      <c r="AX633" s="13" t="s">
        <v>84</v>
      </c>
      <c r="AY633" s="182" t="s">
        <v>141</v>
      </c>
    </row>
    <row r="634" spans="1:65" s="2" customFormat="1" ht="21.75" customHeight="1">
      <c r="A634" s="33"/>
      <c r="B634" s="165"/>
      <c r="C634" s="166" t="s">
        <v>1273</v>
      </c>
      <c r="D634" s="166" t="s">
        <v>143</v>
      </c>
      <c r="E634" s="167" t="s">
        <v>1274</v>
      </c>
      <c r="F634" s="168" t="s">
        <v>1275</v>
      </c>
      <c r="G634" s="169" t="s">
        <v>103</v>
      </c>
      <c r="H634" s="170">
        <v>336.84500000000003</v>
      </c>
      <c r="I634" s="170"/>
      <c r="J634" s="171">
        <f>ROUND(I634*H634,3)</f>
        <v>0</v>
      </c>
      <c r="K634" s="172"/>
      <c r="L634" s="34"/>
      <c r="M634" s="173" t="s">
        <v>1</v>
      </c>
      <c r="N634" s="174" t="s">
        <v>42</v>
      </c>
      <c r="O634" s="59"/>
      <c r="P634" s="175">
        <f>O634*H634</f>
        <v>0</v>
      </c>
      <c r="Q634" s="175">
        <v>5.0000000000000001E-4</v>
      </c>
      <c r="R634" s="175">
        <f>Q634*H634</f>
        <v>0.16842250000000003</v>
      </c>
      <c r="S634" s="175">
        <v>0</v>
      </c>
      <c r="T634" s="176">
        <f>S634*H634</f>
        <v>0</v>
      </c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R634" s="177" t="s">
        <v>239</v>
      </c>
      <c r="AT634" s="177" t="s">
        <v>143</v>
      </c>
      <c r="AU634" s="177" t="s">
        <v>105</v>
      </c>
      <c r="AY634" s="18" t="s">
        <v>141</v>
      </c>
      <c r="BE634" s="178">
        <f>IF(N634="základná",J634,0)</f>
        <v>0</v>
      </c>
      <c r="BF634" s="178">
        <f>IF(N634="znížená",J634,0)</f>
        <v>0</v>
      </c>
      <c r="BG634" s="178">
        <f>IF(N634="zákl. prenesená",J634,0)</f>
        <v>0</v>
      </c>
      <c r="BH634" s="178">
        <f>IF(N634="zníž. prenesená",J634,0)</f>
        <v>0</v>
      </c>
      <c r="BI634" s="178">
        <f>IF(N634="nulová",J634,0)</f>
        <v>0</v>
      </c>
      <c r="BJ634" s="18" t="s">
        <v>105</v>
      </c>
      <c r="BK634" s="179">
        <f>ROUND(I634*H634,3)</f>
        <v>0</v>
      </c>
      <c r="BL634" s="18" t="s">
        <v>239</v>
      </c>
      <c r="BM634" s="177" t="s">
        <v>1276</v>
      </c>
    </row>
    <row r="635" spans="1:65" s="13" customFormat="1" ht="11.25">
      <c r="B635" s="180"/>
      <c r="D635" s="181" t="s">
        <v>148</v>
      </c>
      <c r="E635" s="182" t="s">
        <v>1</v>
      </c>
      <c r="F635" s="183" t="s">
        <v>1232</v>
      </c>
      <c r="H635" s="184">
        <v>116.625</v>
      </c>
      <c r="I635" s="185"/>
      <c r="L635" s="180"/>
      <c r="M635" s="186"/>
      <c r="N635" s="187"/>
      <c r="O635" s="187"/>
      <c r="P635" s="187"/>
      <c r="Q635" s="187"/>
      <c r="R635" s="187"/>
      <c r="S635" s="187"/>
      <c r="T635" s="188"/>
      <c r="AT635" s="182" t="s">
        <v>148</v>
      </c>
      <c r="AU635" s="182" t="s">
        <v>105</v>
      </c>
      <c r="AV635" s="13" t="s">
        <v>105</v>
      </c>
      <c r="AW635" s="13" t="s">
        <v>30</v>
      </c>
      <c r="AX635" s="13" t="s">
        <v>76</v>
      </c>
      <c r="AY635" s="182" t="s">
        <v>141</v>
      </c>
    </row>
    <row r="636" spans="1:65" s="13" customFormat="1" ht="11.25">
      <c r="B636" s="180"/>
      <c r="D636" s="181" t="s">
        <v>148</v>
      </c>
      <c r="E636" s="182" t="s">
        <v>1</v>
      </c>
      <c r="F636" s="183" t="s">
        <v>1277</v>
      </c>
      <c r="H636" s="184">
        <v>220.22</v>
      </c>
      <c r="I636" s="185"/>
      <c r="L636" s="180"/>
      <c r="M636" s="186"/>
      <c r="N636" s="187"/>
      <c r="O636" s="187"/>
      <c r="P636" s="187"/>
      <c r="Q636" s="187"/>
      <c r="R636" s="187"/>
      <c r="S636" s="187"/>
      <c r="T636" s="188"/>
      <c r="AT636" s="182" t="s">
        <v>148</v>
      </c>
      <c r="AU636" s="182" t="s">
        <v>105</v>
      </c>
      <c r="AV636" s="13" t="s">
        <v>105</v>
      </c>
      <c r="AW636" s="13" t="s">
        <v>30</v>
      </c>
      <c r="AX636" s="13" t="s">
        <v>76</v>
      </c>
      <c r="AY636" s="182" t="s">
        <v>141</v>
      </c>
    </row>
    <row r="637" spans="1:65" s="14" customFormat="1" ht="11.25">
      <c r="B637" s="189"/>
      <c r="D637" s="181" t="s">
        <v>148</v>
      </c>
      <c r="E637" s="190" t="s">
        <v>1</v>
      </c>
      <c r="F637" s="191" t="s">
        <v>174</v>
      </c>
      <c r="H637" s="192">
        <v>336.84500000000003</v>
      </c>
      <c r="I637" s="193"/>
      <c r="L637" s="189"/>
      <c r="M637" s="194"/>
      <c r="N637" s="195"/>
      <c r="O637" s="195"/>
      <c r="P637" s="195"/>
      <c r="Q637" s="195"/>
      <c r="R637" s="195"/>
      <c r="S637" s="195"/>
      <c r="T637" s="196"/>
      <c r="AT637" s="190" t="s">
        <v>148</v>
      </c>
      <c r="AU637" s="190" t="s">
        <v>105</v>
      </c>
      <c r="AV637" s="14" t="s">
        <v>146</v>
      </c>
      <c r="AW637" s="14" t="s">
        <v>30</v>
      </c>
      <c r="AX637" s="14" t="s">
        <v>84</v>
      </c>
      <c r="AY637" s="190" t="s">
        <v>141</v>
      </c>
    </row>
    <row r="638" spans="1:65" s="12" customFormat="1" ht="25.9" customHeight="1">
      <c r="B638" s="153"/>
      <c r="D638" s="154" t="s">
        <v>75</v>
      </c>
      <c r="E638" s="155" t="s">
        <v>349</v>
      </c>
      <c r="F638" s="155" t="s">
        <v>350</v>
      </c>
      <c r="I638" s="156"/>
      <c r="J638" s="140">
        <f>BK638</f>
        <v>0</v>
      </c>
      <c r="L638" s="153"/>
      <c r="M638" s="157"/>
      <c r="N638" s="158"/>
      <c r="O638" s="158"/>
      <c r="P638" s="159">
        <f>SUM(P639:P642)</f>
        <v>0</v>
      </c>
      <c r="Q638" s="158"/>
      <c r="R638" s="159">
        <f>SUM(R639:R642)</f>
        <v>0</v>
      </c>
      <c r="S638" s="158"/>
      <c r="T638" s="160">
        <f>SUM(T639:T642)</f>
        <v>0</v>
      </c>
      <c r="AR638" s="154" t="s">
        <v>165</v>
      </c>
      <c r="AT638" s="161" t="s">
        <v>75</v>
      </c>
      <c r="AU638" s="161" t="s">
        <v>76</v>
      </c>
      <c r="AY638" s="154" t="s">
        <v>141</v>
      </c>
      <c r="BK638" s="162">
        <f>SUM(BK639:BK642)</f>
        <v>0</v>
      </c>
    </row>
    <row r="639" spans="1:65" s="2" customFormat="1" ht="21.75" customHeight="1">
      <c r="A639" s="33"/>
      <c r="B639" s="165"/>
      <c r="C639" s="166" t="s">
        <v>1278</v>
      </c>
      <c r="D639" s="166" t="s">
        <v>143</v>
      </c>
      <c r="E639" s="167" t="s">
        <v>352</v>
      </c>
      <c r="F639" s="168" t="s">
        <v>1279</v>
      </c>
      <c r="G639" s="169" t="s">
        <v>354</v>
      </c>
      <c r="H639" s="170">
        <v>1</v>
      </c>
      <c r="I639" s="170"/>
      <c r="J639" s="171">
        <f>ROUND(I639*H639,3)</f>
        <v>0</v>
      </c>
      <c r="K639" s="172"/>
      <c r="L639" s="34"/>
      <c r="M639" s="173" t="s">
        <v>1</v>
      </c>
      <c r="N639" s="174" t="s">
        <v>42</v>
      </c>
      <c r="O639" s="59"/>
      <c r="P639" s="175">
        <f>O639*H639</f>
        <v>0</v>
      </c>
      <c r="Q639" s="175">
        <v>0</v>
      </c>
      <c r="R639" s="175">
        <f>Q639*H639</f>
        <v>0</v>
      </c>
      <c r="S639" s="175">
        <v>0</v>
      </c>
      <c r="T639" s="176">
        <f>S639*H639</f>
        <v>0</v>
      </c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R639" s="177" t="s">
        <v>355</v>
      </c>
      <c r="AT639" s="177" t="s">
        <v>143</v>
      </c>
      <c r="AU639" s="177" t="s">
        <v>84</v>
      </c>
      <c r="AY639" s="18" t="s">
        <v>141</v>
      </c>
      <c r="BE639" s="178">
        <f>IF(N639="základná",J639,0)</f>
        <v>0</v>
      </c>
      <c r="BF639" s="178">
        <f>IF(N639="znížená",J639,0)</f>
        <v>0</v>
      </c>
      <c r="BG639" s="178">
        <f>IF(N639="zákl. prenesená",J639,0)</f>
        <v>0</v>
      </c>
      <c r="BH639" s="178">
        <f>IF(N639="zníž. prenesená",J639,0)</f>
        <v>0</v>
      </c>
      <c r="BI639" s="178">
        <f>IF(N639="nulová",J639,0)</f>
        <v>0</v>
      </c>
      <c r="BJ639" s="18" t="s">
        <v>105</v>
      </c>
      <c r="BK639" s="179">
        <f>ROUND(I639*H639,3)</f>
        <v>0</v>
      </c>
      <c r="BL639" s="18" t="s">
        <v>355</v>
      </c>
      <c r="BM639" s="177" t="s">
        <v>1280</v>
      </c>
    </row>
    <row r="640" spans="1:65" s="2" customFormat="1" ht="16.5" customHeight="1">
      <c r="A640" s="33"/>
      <c r="B640" s="165"/>
      <c r="C640" s="166" t="s">
        <v>1281</v>
      </c>
      <c r="D640" s="166" t="s">
        <v>143</v>
      </c>
      <c r="E640" s="167" t="s">
        <v>1282</v>
      </c>
      <c r="F640" s="168" t="s">
        <v>1283</v>
      </c>
      <c r="G640" s="169" t="s">
        <v>354</v>
      </c>
      <c r="H640" s="170">
        <v>0</v>
      </c>
      <c r="I640" s="170"/>
      <c r="J640" s="171">
        <f>ROUND(I640*H640,3)</f>
        <v>0</v>
      </c>
      <c r="K640" s="172"/>
      <c r="L640" s="34"/>
      <c r="M640" s="173" t="s">
        <v>1</v>
      </c>
      <c r="N640" s="174" t="s">
        <v>42</v>
      </c>
      <c r="O640" s="59"/>
      <c r="P640" s="175">
        <f>O640*H640</f>
        <v>0</v>
      </c>
      <c r="Q640" s="175">
        <v>0</v>
      </c>
      <c r="R640" s="175">
        <f>Q640*H640</f>
        <v>0</v>
      </c>
      <c r="S640" s="175">
        <v>0</v>
      </c>
      <c r="T640" s="176">
        <f>S640*H640</f>
        <v>0</v>
      </c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R640" s="177" t="s">
        <v>355</v>
      </c>
      <c r="AT640" s="177" t="s">
        <v>143</v>
      </c>
      <c r="AU640" s="177" t="s">
        <v>84</v>
      </c>
      <c r="AY640" s="18" t="s">
        <v>141</v>
      </c>
      <c r="BE640" s="178">
        <f>IF(N640="základná",J640,0)</f>
        <v>0</v>
      </c>
      <c r="BF640" s="178">
        <f>IF(N640="znížená",J640,0)</f>
        <v>0</v>
      </c>
      <c r="BG640" s="178">
        <f>IF(N640="zákl. prenesená",J640,0)</f>
        <v>0</v>
      </c>
      <c r="BH640" s="178">
        <f>IF(N640="zníž. prenesená",J640,0)</f>
        <v>0</v>
      </c>
      <c r="BI640" s="178">
        <f>IF(N640="nulová",J640,0)</f>
        <v>0</v>
      </c>
      <c r="BJ640" s="18" t="s">
        <v>105</v>
      </c>
      <c r="BK640" s="179">
        <f>ROUND(I640*H640,3)</f>
        <v>0</v>
      </c>
      <c r="BL640" s="18" t="s">
        <v>355</v>
      </c>
      <c r="BM640" s="177" t="s">
        <v>1284</v>
      </c>
    </row>
    <row r="641" spans="1:65" s="2" customFormat="1" ht="21.75" customHeight="1">
      <c r="A641" s="33"/>
      <c r="B641" s="165"/>
      <c r="C641" s="166" t="s">
        <v>1285</v>
      </c>
      <c r="D641" s="166" t="s">
        <v>143</v>
      </c>
      <c r="E641" s="167" t="s">
        <v>1286</v>
      </c>
      <c r="F641" s="168" t="s">
        <v>1287</v>
      </c>
      <c r="G641" s="169" t="s">
        <v>354</v>
      </c>
      <c r="H641" s="170">
        <v>0</v>
      </c>
      <c r="I641" s="170"/>
      <c r="J641" s="171">
        <f>ROUND(I641*H641,3)</f>
        <v>0</v>
      </c>
      <c r="K641" s="172"/>
      <c r="L641" s="34"/>
      <c r="M641" s="173" t="s">
        <v>1</v>
      </c>
      <c r="N641" s="174" t="s">
        <v>42</v>
      </c>
      <c r="O641" s="59"/>
      <c r="P641" s="175">
        <f>O641*H641</f>
        <v>0</v>
      </c>
      <c r="Q641" s="175">
        <v>0</v>
      </c>
      <c r="R641" s="175">
        <f>Q641*H641</f>
        <v>0</v>
      </c>
      <c r="S641" s="175">
        <v>0</v>
      </c>
      <c r="T641" s="176">
        <f>S641*H641</f>
        <v>0</v>
      </c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R641" s="177" t="s">
        <v>355</v>
      </c>
      <c r="AT641" s="177" t="s">
        <v>143</v>
      </c>
      <c r="AU641" s="177" t="s">
        <v>84</v>
      </c>
      <c r="AY641" s="18" t="s">
        <v>141</v>
      </c>
      <c r="BE641" s="178">
        <f>IF(N641="základná",J641,0)</f>
        <v>0</v>
      </c>
      <c r="BF641" s="178">
        <f>IF(N641="znížená",J641,0)</f>
        <v>0</v>
      </c>
      <c r="BG641" s="178">
        <f>IF(N641="zákl. prenesená",J641,0)</f>
        <v>0</v>
      </c>
      <c r="BH641" s="178">
        <f>IF(N641="zníž. prenesená",J641,0)</f>
        <v>0</v>
      </c>
      <c r="BI641" s="178">
        <f>IF(N641="nulová",J641,0)</f>
        <v>0</v>
      </c>
      <c r="BJ641" s="18" t="s">
        <v>105</v>
      </c>
      <c r="BK641" s="179">
        <f>ROUND(I641*H641,3)</f>
        <v>0</v>
      </c>
      <c r="BL641" s="18" t="s">
        <v>355</v>
      </c>
      <c r="BM641" s="177" t="s">
        <v>1288</v>
      </c>
    </row>
    <row r="642" spans="1:65" s="2" customFormat="1" ht="16.5" customHeight="1">
      <c r="A642" s="33"/>
      <c r="B642" s="165"/>
      <c r="C642" s="166" t="s">
        <v>1289</v>
      </c>
      <c r="D642" s="166" t="s">
        <v>143</v>
      </c>
      <c r="E642" s="167" t="s">
        <v>1290</v>
      </c>
      <c r="F642" s="168" t="s">
        <v>1291</v>
      </c>
      <c r="G642" s="169" t="s">
        <v>354</v>
      </c>
      <c r="H642" s="170">
        <v>0</v>
      </c>
      <c r="I642" s="170"/>
      <c r="J642" s="171">
        <f>ROUND(I642*H642,3)</f>
        <v>0</v>
      </c>
      <c r="K642" s="172"/>
      <c r="L642" s="34"/>
      <c r="M642" s="173" t="s">
        <v>1</v>
      </c>
      <c r="N642" s="174" t="s">
        <v>42</v>
      </c>
      <c r="O642" s="59"/>
      <c r="P642" s="175">
        <f>O642*H642</f>
        <v>0</v>
      </c>
      <c r="Q642" s="175">
        <v>0</v>
      </c>
      <c r="R642" s="175">
        <f>Q642*H642</f>
        <v>0</v>
      </c>
      <c r="S642" s="175">
        <v>0</v>
      </c>
      <c r="T642" s="176">
        <f>S642*H642</f>
        <v>0</v>
      </c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R642" s="177" t="s">
        <v>355</v>
      </c>
      <c r="AT642" s="177" t="s">
        <v>143</v>
      </c>
      <c r="AU642" s="177" t="s">
        <v>84</v>
      </c>
      <c r="AY642" s="18" t="s">
        <v>141</v>
      </c>
      <c r="BE642" s="178">
        <f>IF(N642="základná",J642,0)</f>
        <v>0</v>
      </c>
      <c r="BF642" s="178">
        <f>IF(N642="znížená",J642,0)</f>
        <v>0</v>
      </c>
      <c r="BG642" s="178">
        <f>IF(N642="zákl. prenesená",J642,0)</f>
        <v>0</v>
      </c>
      <c r="BH642" s="178">
        <f>IF(N642="zníž. prenesená",J642,0)</f>
        <v>0</v>
      </c>
      <c r="BI642" s="178">
        <f>IF(N642="nulová",J642,0)</f>
        <v>0</v>
      </c>
      <c r="BJ642" s="18" t="s">
        <v>105</v>
      </c>
      <c r="BK642" s="179">
        <f>ROUND(I642*H642,3)</f>
        <v>0</v>
      </c>
      <c r="BL642" s="18" t="s">
        <v>355</v>
      </c>
      <c r="BM642" s="177" t="s">
        <v>1292</v>
      </c>
    </row>
    <row r="643" spans="1:65" s="2" customFormat="1" ht="49.9" customHeight="1">
      <c r="A643" s="33"/>
      <c r="B643" s="34"/>
      <c r="C643" s="33"/>
      <c r="D643" s="33"/>
      <c r="E643" s="155" t="s">
        <v>357</v>
      </c>
      <c r="F643" s="155" t="s">
        <v>358</v>
      </c>
      <c r="G643" s="33"/>
      <c r="H643" s="33"/>
      <c r="I643" s="98"/>
      <c r="J643" s="140">
        <f t="shared" ref="J643:J648" si="0">BK643</f>
        <v>0</v>
      </c>
      <c r="K643" s="33"/>
      <c r="L643" s="34"/>
      <c r="M643" s="198"/>
      <c r="N643" s="199"/>
      <c r="O643" s="59"/>
      <c r="P643" s="59"/>
      <c r="Q643" s="59"/>
      <c r="R643" s="59"/>
      <c r="S643" s="59"/>
      <c r="T643" s="60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T643" s="18" t="s">
        <v>75</v>
      </c>
      <c r="AU643" s="18" t="s">
        <v>76</v>
      </c>
      <c r="AY643" s="18" t="s">
        <v>359</v>
      </c>
      <c r="BK643" s="179">
        <f>SUM(BK644:BK648)</f>
        <v>0</v>
      </c>
    </row>
    <row r="644" spans="1:65" s="2" customFormat="1" ht="16.350000000000001" customHeight="1">
      <c r="A644" s="33"/>
      <c r="B644" s="34"/>
      <c r="C644" s="225" t="s">
        <v>1</v>
      </c>
      <c r="D644" s="225" t="s">
        <v>143</v>
      </c>
      <c r="E644" s="226" t="s">
        <v>1</v>
      </c>
      <c r="F644" s="227" t="s">
        <v>1</v>
      </c>
      <c r="G644" s="228" t="s">
        <v>1</v>
      </c>
      <c r="H644" s="229"/>
      <c r="I644" s="229"/>
      <c r="J644" s="230">
        <f t="shared" si="0"/>
        <v>0</v>
      </c>
      <c r="K644" s="231"/>
      <c r="L644" s="34"/>
      <c r="M644" s="232" t="s">
        <v>1</v>
      </c>
      <c r="N644" s="233" t="s">
        <v>42</v>
      </c>
      <c r="O644" s="59"/>
      <c r="P644" s="59"/>
      <c r="Q644" s="59"/>
      <c r="R644" s="59"/>
      <c r="S644" s="59"/>
      <c r="T644" s="60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T644" s="18" t="s">
        <v>359</v>
      </c>
      <c r="AU644" s="18" t="s">
        <v>84</v>
      </c>
      <c r="AY644" s="18" t="s">
        <v>359</v>
      </c>
      <c r="BE644" s="178">
        <f>IF(N644="základná",J644,0)</f>
        <v>0</v>
      </c>
      <c r="BF644" s="178">
        <f>IF(N644="znížená",J644,0)</f>
        <v>0</v>
      </c>
      <c r="BG644" s="178">
        <f>IF(N644="zákl. prenesená",J644,0)</f>
        <v>0</v>
      </c>
      <c r="BH644" s="178">
        <f>IF(N644="zníž. prenesená",J644,0)</f>
        <v>0</v>
      </c>
      <c r="BI644" s="178">
        <f>IF(N644="nulová",J644,0)</f>
        <v>0</v>
      </c>
      <c r="BJ644" s="18" t="s">
        <v>105</v>
      </c>
      <c r="BK644" s="179">
        <f>I644*H644</f>
        <v>0</v>
      </c>
    </row>
    <row r="645" spans="1:65" s="2" customFormat="1" ht="16.350000000000001" customHeight="1">
      <c r="A645" s="33"/>
      <c r="B645" s="34"/>
      <c r="C645" s="225" t="s">
        <v>1</v>
      </c>
      <c r="D645" s="225" t="s">
        <v>143</v>
      </c>
      <c r="E645" s="226" t="s">
        <v>1</v>
      </c>
      <c r="F645" s="227" t="s">
        <v>1</v>
      </c>
      <c r="G645" s="228" t="s">
        <v>1</v>
      </c>
      <c r="H645" s="229"/>
      <c r="I645" s="229"/>
      <c r="J645" s="230">
        <f t="shared" si="0"/>
        <v>0</v>
      </c>
      <c r="K645" s="231"/>
      <c r="L645" s="34"/>
      <c r="M645" s="232" t="s">
        <v>1</v>
      </c>
      <c r="N645" s="233" t="s">
        <v>42</v>
      </c>
      <c r="O645" s="59"/>
      <c r="P645" s="59"/>
      <c r="Q645" s="59"/>
      <c r="R645" s="59"/>
      <c r="S645" s="59"/>
      <c r="T645" s="60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T645" s="18" t="s">
        <v>359</v>
      </c>
      <c r="AU645" s="18" t="s">
        <v>84</v>
      </c>
      <c r="AY645" s="18" t="s">
        <v>359</v>
      </c>
      <c r="BE645" s="178">
        <f>IF(N645="základná",J645,0)</f>
        <v>0</v>
      </c>
      <c r="BF645" s="178">
        <f>IF(N645="znížená",J645,0)</f>
        <v>0</v>
      </c>
      <c r="BG645" s="178">
        <f>IF(N645="zákl. prenesená",J645,0)</f>
        <v>0</v>
      </c>
      <c r="BH645" s="178">
        <f>IF(N645="zníž. prenesená",J645,0)</f>
        <v>0</v>
      </c>
      <c r="BI645" s="178">
        <f>IF(N645="nulová",J645,0)</f>
        <v>0</v>
      </c>
      <c r="BJ645" s="18" t="s">
        <v>105</v>
      </c>
      <c r="BK645" s="179">
        <f>I645*H645</f>
        <v>0</v>
      </c>
    </row>
    <row r="646" spans="1:65" s="2" customFormat="1" ht="16.350000000000001" customHeight="1">
      <c r="A646" s="33"/>
      <c r="B646" s="34"/>
      <c r="C646" s="225" t="s">
        <v>1</v>
      </c>
      <c r="D646" s="225" t="s">
        <v>143</v>
      </c>
      <c r="E646" s="226" t="s">
        <v>1</v>
      </c>
      <c r="F646" s="227" t="s">
        <v>1</v>
      </c>
      <c r="G646" s="228" t="s">
        <v>1</v>
      </c>
      <c r="H646" s="229"/>
      <c r="I646" s="229"/>
      <c r="J646" s="230">
        <f t="shared" si="0"/>
        <v>0</v>
      </c>
      <c r="K646" s="231"/>
      <c r="L646" s="34"/>
      <c r="M646" s="232" t="s">
        <v>1</v>
      </c>
      <c r="N646" s="233" t="s">
        <v>42</v>
      </c>
      <c r="O646" s="59"/>
      <c r="P646" s="59"/>
      <c r="Q646" s="59"/>
      <c r="R646" s="59"/>
      <c r="S646" s="59"/>
      <c r="T646" s="60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T646" s="18" t="s">
        <v>359</v>
      </c>
      <c r="AU646" s="18" t="s">
        <v>84</v>
      </c>
      <c r="AY646" s="18" t="s">
        <v>359</v>
      </c>
      <c r="BE646" s="178">
        <f>IF(N646="základná",J646,0)</f>
        <v>0</v>
      </c>
      <c r="BF646" s="178">
        <f>IF(N646="znížená",J646,0)</f>
        <v>0</v>
      </c>
      <c r="BG646" s="178">
        <f>IF(N646="zákl. prenesená",J646,0)</f>
        <v>0</v>
      </c>
      <c r="BH646" s="178">
        <f>IF(N646="zníž. prenesená",J646,0)</f>
        <v>0</v>
      </c>
      <c r="BI646" s="178">
        <f>IF(N646="nulová",J646,0)</f>
        <v>0</v>
      </c>
      <c r="BJ646" s="18" t="s">
        <v>105</v>
      </c>
      <c r="BK646" s="179">
        <f>I646*H646</f>
        <v>0</v>
      </c>
    </row>
    <row r="647" spans="1:65" s="2" customFormat="1" ht="16.350000000000001" customHeight="1">
      <c r="A647" s="33"/>
      <c r="B647" s="34"/>
      <c r="C647" s="225" t="s">
        <v>1</v>
      </c>
      <c r="D647" s="225" t="s">
        <v>143</v>
      </c>
      <c r="E647" s="226" t="s">
        <v>1</v>
      </c>
      <c r="F647" s="227" t="s">
        <v>1</v>
      </c>
      <c r="G647" s="228" t="s">
        <v>1</v>
      </c>
      <c r="H647" s="229"/>
      <c r="I647" s="229"/>
      <c r="J647" s="230">
        <f t="shared" si="0"/>
        <v>0</v>
      </c>
      <c r="K647" s="231"/>
      <c r="L647" s="34"/>
      <c r="M647" s="232" t="s">
        <v>1</v>
      </c>
      <c r="N647" s="233" t="s">
        <v>42</v>
      </c>
      <c r="O647" s="59"/>
      <c r="P647" s="59"/>
      <c r="Q647" s="59"/>
      <c r="R647" s="59"/>
      <c r="S647" s="59"/>
      <c r="T647" s="60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T647" s="18" t="s">
        <v>359</v>
      </c>
      <c r="AU647" s="18" t="s">
        <v>84</v>
      </c>
      <c r="AY647" s="18" t="s">
        <v>359</v>
      </c>
      <c r="BE647" s="178">
        <f>IF(N647="základná",J647,0)</f>
        <v>0</v>
      </c>
      <c r="BF647" s="178">
        <f>IF(N647="znížená",J647,0)</f>
        <v>0</v>
      </c>
      <c r="BG647" s="178">
        <f>IF(N647="zákl. prenesená",J647,0)</f>
        <v>0</v>
      </c>
      <c r="BH647" s="178">
        <f>IF(N647="zníž. prenesená",J647,0)</f>
        <v>0</v>
      </c>
      <c r="BI647" s="178">
        <f>IF(N647="nulová",J647,0)</f>
        <v>0</v>
      </c>
      <c r="BJ647" s="18" t="s">
        <v>105</v>
      </c>
      <c r="BK647" s="179">
        <f>I647*H647</f>
        <v>0</v>
      </c>
    </row>
    <row r="648" spans="1:65" s="2" customFormat="1" ht="16.350000000000001" customHeight="1">
      <c r="A648" s="33"/>
      <c r="B648" s="34"/>
      <c r="C648" s="225" t="s">
        <v>1</v>
      </c>
      <c r="D648" s="225" t="s">
        <v>143</v>
      </c>
      <c r="E648" s="226" t="s">
        <v>1</v>
      </c>
      <c r="F648" s="227" t="s">
        <v>1</v>
      </c>
      <c r="G648" s="228" t="s">
        <v>1</v>
      </c>
      <c r="H648" s="229"/>
      <c r="I648" s="229"/>
      <c r="J648" s="230">
        <f t="shared" si="0"/>
        <v>0</v>
      </c>
      <c r="K648" s="231"/>
      <c r="L648" s="34"/>
      <c r="M648" s="232" t="s">
        <v>1</v>
      </c>
      <c r="N648" s="233" t="s">
        <v>42</v>
      </c>
      <c r="O648" s="234"/>
      <c r="P648" s="234"/>
      <c r="Q648" s="234"/>
      <c r="R648" s="234"/>
      <c r="S648" s="234"/>
      <c r="T648" s="235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T648" s="18" t="s">
        <v>359</v>
      </c>
      <c r="AU648" s="18" t="s">
        <v>84</v>
      </c>
      <c r="AY648" s="18" t="s">
        <v>359</v>
      </c>
      <c r="BE648" s="178">
        <f>IF(N648="základná",J648,0)</f>
        <v>0</v>
      </c>
      <c r="BF648" s="178">
        <f>IF(N648="znížená",J648,0)</f>
        <v>0</v>
      </c>
      <c r="BG648" s="178">
        <f>IF(N648="zákl. prenesená",J648,0)</f>
        <v>0</v>
      </c>
      <c r="BH648" s="178">
        <f>IF(N648="zníž. prenesená",J648,0)</f>
        <v>0</v>
      </c>
      <c r="BI648" s="178">
        <f>IF(N648="nulová",J648,0)</f>
        <v>0</v>
      </c>
      <c r="BJ648" s="18" t="s">
        <v>105</v>
      </c>
      <c r="BK648" s="179">
        <f>I648*H648</f>
        <v>0</v>
      </c>
    </row>
    <row r="649" spans="1:65" s="2" customFormat="1" ht="6.95" customHeight="1">
      <c r="A649" s="33"/>
      <c r="B649" s="48"/>
      <c r="C649" s="49"/>
      <c r="D649" s="49"/>
      <c r="E649" s="49"/>
      <c r="F649" s="49"/>
      <c r="G649" s="49"/>
      <c r="H649" s="49"/>
      <c r="I649" s="122"/>
      <c r="J649" s="49"/>
      <c r="K649" s="49"/>
      <c r="L649" s="34"/>
      <c r="M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</row>
  </sheetData>
  <autoFilter ref="C138:K648" xr:uid="{00000000-0009-0000-0000-000002000000}"/>
  <mergeCells count="9">
    <mergeCell ref="E87:H87"/>
    <mergeCell ref="E129:H129"/>
    <mergeCell ref="E131:H131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644:D649" xr:uid="{00000000-0002-0000-0200-000000000000}">
      <formula1>"K, M"</formula1>
    </dataValidation>
    <dataValidation type="list" allowBlank="1" showInputMessage="1" showErrorMessage="1" error="Povolené sú hodnoty základná, znížená, nulová." sqref="N644:N649" xr:uid="{00000000-0002-0000-02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59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4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4"/>
      <c r="L2" s="281" t="s">
        <v>5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8" t="s">
        <v>91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96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106</v>
      </c>
      <c r="I4" s="94"/>
      <c r="L4" s="21"/>
      <c r="M4" s="97" t="s">
        <v>9</v>
      </c>
      <c r="AT4" s="18" t="s">
        <v>3</v>
      </c>
    </row>
    <row r="5" spans="1:46" s="1" customFormat="1" ht="6.95" customHeight="1">
      <c r="B5" s="21"/>
      <c r="I5" s="94"/>
      <c r="L5" s="21"/>
    </row>
    <row r="6" spans="1:46" s="1" customFormat="1" ht="12" customHeight="1">
      <c r="B6" s="21"/>
      <c r="D6" s="28" t="s">
        <v>14</v>
      </c>
      <c r="I6" s="94"/>
      <c r="L6" s="21"/>
    </row>
    <row r="7" spans="1:46" s="1" customFormat="1" ht="16.5" customHeight="1">
      <c r="B7" s="21"/>
      <c r="E7" s="282" t="str">
        <f>'Rekapitulácia stavby'!K6</f>
        <v>Fakultná nemocnica Trenčín, Prístavba výťahu k budove geriatrie</v>
      </c>
      <c r="F7" s="283"/>
      <c r="G7" s="283"/>
      <c r="H7" s="283"/>
      <c r="I7" s="94"/>
      <c r="L7" s="21"/>
    </row>
    <row r="8" spans="1:46" s="2" customFormat="1" ht="12" customHeight="1">
      <c r="A8" s="33"/>
      <c r="B8" s="34"/>
      <c r="C8" s="33"/>
      <c r="D8" s="28" t="s">
        <v>107</v>
      </c>
      <c r="E8" s="33"/>
      <c r="F8" s="33"/>
      <c r="G8" s="33"/>
      <c r="H8" s="33"/>
      <c r="I8" s="98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3" t="s">
        <v>1293</v>
      </c>
      <c r="F9" s="284"/>
      <c r="G9" s="284"/>
      <c r="H9" s="284"/>
      <c r="I9" s="98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98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99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1294</v>
      </c>
      <c r="G12" s="33"/>
      <c r="H12" s="33"/>
      <c r="I12" s="99" t="s">
        <v>20</v>
      </c>
      <c r="J12" s="56" t="str">
        <f>'Rekapitulácia stavby'!AN8</f>
        <v>25. 11. 2019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98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99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>Fakultná nemocnica Trenčín</v>
      </c>
      <c r="F15" s="33"/>
      <c r="G15" s="33"/>
      <c r="H15" s="33"/>
      <c r="I15" s="99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98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99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85" t="str">
        <f>'Rekapitulácia stavby'!E14</f>
        <v>Vyplň údaj</v>
      </c>
      <c r="F18" s="265"/>
      <c r="G18" s="265"/>
      <c r="H18" s="265"/>
      <c r="I18" s="99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98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99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PF7 s.r.o.</v>
      </c>
      <c r="F21" s="33"/>
      <c r="G21" s="33"/>
      <c r="H21" s="33"/>
      <c r="I21" s="99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98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99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>Ing. Žarnovický</v>
      </c>
      <c r="F24" s="33"/>
      <c r="G24" s="33"/>
      <c r="H24" s="33"/>
      <c r="I24" s="99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98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98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70" t="s">
        <v>1</v>
      </c>
      <c r="F27" s="270"/>
      <c r="G27" s="270"/>
      <c r="H27" s="270"/>
      <c r="I27" s="102"/>
      <c r="J27" s="100"/>
      <c r="K27" s="100"/>
      <c r="L27" s="103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98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04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36</v>
      </c>
      <c r="E30" s="33"/>
      <c r="F30" s="33"/>
      <c r="G30" s="33"/>
      <c r="H30" s="33"/>
      <c r="I30" s="98"/>
      <c r="J30" s="72">
        <f>ROUND(J124,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104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38</v>
      </c>
      <c r="G32" s="33"/>
      <c r="H32" s="33"/>
      <c r="I32" s="106" t="s">
        <v>37</v>
      </c>
      <c r="J32" s="37" t="s">
        <v>39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7" t="s">
        <v>40</v>
      </c>
      <c r="E33" s="28" t="s">
        <v>41</v>
      </c>
      <c r="F33" s="108">
        <f>ROUND((ROUND((SUM(BE124:BE152)),  2) + SUM(BE154:BE158)), 2)</f>
        <v>0</v>
      </c>
      <c r="G33" s="33"/>
      <c r="H33" s="33"/>
      <c r="I33" s="109">
        <v>0.2</v>
      </c>
      <c r="J33" s="108">
        <f>ROUND((ROUND(((SUM(BE124:BE152))*I33),  2) + (SUM(BE154:BE158)*I33)),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42</v>
      </c>
      <c r="F34" s="108">
        <f>ROUND((ROUND((SUM(BF124:BF152)),  2) + SUM(BF154:BF158)), 2)</f>
        <v>0</v>
      </c>
      <c r="G34" s="33"/>
      <c r="H34" s="33"/>
      <c r="I34" s="109">
        <v>0.2</v>
      </c>
      <c r="J34" s="108">
        <f>ROUND((ROUND(((SUM(BF124:BF152))*I34),  2) + (SUM(BF154:BF158)*I34)),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43</v>
      </c>
      <c r="F35" s="108">
        <f>ROUND((ROUND((SUM(BG124:BG152)),  2) + SUM(BG154:BG158)), 2)</f>
        <v>0</v>
      </c>
      <c r="G35" s="33"/>
      <c r="H35" s="33"/>
      <c r="I35" s="109">
        <v>0.2</v>
      </c>
      <c r="J35" s="108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44</v>
      </c>
      <c r="F36" s="108">
        <f>ROUND((ROUND((SUM(BH124:BH152)),  2) + SUM(BH154:BH158)), 2)</f>
        <v>0</v>
      </c>
      <c r="G36" s="33"/>
      <c r="H36" s="33"/>
      <c r="I36" s="109">
        <v>0.2</v>
      </c>
      <c r="J36" s="108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45</v>
      </c>
      <c r="F37" s="108">
        <f>ROUND((ROUND((SUM(BI124:BI152)),  2) + SUM(BI154:BI158)), 2)</f>
        <v>0</v>
      </c>
      <c r="G37" s="33"/>
      <c r="H37" s="33"/>
      <c r="I37" s="109">
        <v>0</v>
      </c>
      <c r="J37" s="108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98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0"/>
      <c r="D39" s="111" t="s">
        <v>46</v>
      </c>
      <c r="E39" s="61"/>
      <c r="F39" s="61"/>
      <c r="G39" s="112" t="s">
        <v>47</v>
      </c>
      <c r="H39" s="113" t="s">
        <v>48</v>
      </c>
      <c r="I39" s="114"/>
      <c r="J39" s="115">
        <f>SUM(J30:J37)</f>
        <v>0</v>
      </c>
      <c r="K39" s="116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98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I41" s="94"/>
      <c r="L41" s="21"/>
    </row>
    <row r="42" spans="1:31" s="1" customFormat="1" ht="14.45" customHeight="1">
      <c r="B42" s="21"/>
      <c r="I42" s="94"/>
      <c r="L42" s="21"/>
    </row>
    <row r="43" spans="1:31" s="1" customFormat="1" ht="14.45" customHeight="1">
      <c r="B43" s="21"/>
      <c r="I43" s="94"/>
      <c r="L43" s="21"/>
    </row>
    <row r="44" spans="1:31" s="1" customFormat="1" ht="14.45" customHeight="1">
      <c r="B44" s="21"/>
      <c r="I44" s="94"/>
      <c r="L44" s="21"/>
    </row>
    <row r="45" spans="1:31" s="1" customFormat="1" ht="14.45" customHeight="1">
      <c r="B45" s="21"/>
      <c r="I45" s="94"/>
      <c r="L45" s="21"/>
    </row>
    <row r="46" spans="1:31" s="1" customFormat="1" ht="14.45" customHeight="1">
      <c r="B46" s="21"/>
      <c r="I46" s="94"/>
      <c r="L46" s="21"/>
    </row>
    <row r="47" spans="1:31" s="1" customFormat="1" ht="14.45" customHeight="1">
      <c r="B47" s="21"/>
      <c r="I47" s="94"/>
      <c r="L47" s="21"/>
    </row>
    <row r="48" spans="1:31" s="1" customFormat="1" ht="14.45" customHeight="1">
      <c r="B48" s="21"/>
      <c r="I48" s="94"/>
      <c r="L48" s="21"/>
    </row>
    <row r="49" spans="1:31" s="1" customFormat="1" ht="14.45" customHeight="1">
      <c r="B49" s="21"/>
      <c r="I49" s="94"/>
      <c r="L49" s="21"/>
    </row>
    <row r="50" spans="1:31" s="2" customFormat="1" ht="14.45" customHeight="1">
      <c r="B50" s="43"/>
      <c r="D50" s="44" t="s">
        <v>49</v>
      </c>
      <c r="E50" s="45"/>
      <c r="F50" s="45"/>
      <c r="G50" s="44" t="s">
        <v>50</v>
      </c>
      <c r="H50" s="45"/>
      <c r="I50" s="117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51</v>
      </c>
      <c r="E61" s="36"/>
      <c r="F61" s="118" t="s">
        <v>52</v>
      </c>
      <c r="G61" s="46" t="s">
        <v>51</v>
      </c>
      <c r="H61" s="36"/>
      <c r="I61" s="119"/>
      <c r="J61" s="120" t="s">
        <v>52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53</v>
      </c>
      <c r="E65" s="47"/>
      <c r="F65" s="47"/>
      <c r="G65" s="44" t="s">
        <v>54</v>
      </c>
      <c r="H65" s="47"/>
      <c r="I65" s="121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51</v>
      </c>
      <c r="E76" s="36"/>
      <c r="F76" s="118" t="s">
        <v>52</v>
      </c>
      <c r="G76" s="46" t="s">
        <v>51</v>
      </c>
      <c r="H76" s="36"/>
      <c r="I76" s="119"/>
      <c r="J76" s="120" t="s">
        <v>52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22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23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109</v>
      </c>
      <c r="D82" s="33"/>
      <c r="E82" s="33"/>
      <c r="F82" s="33"/>
      <c r="G82" s="33"/>
      <c r="H82" s="33"/>
      <c r="I82" s="98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98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98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82" t="str">
        <f>E7</f>
        <v>Fakultná nemocnica Trenčín, Prístavba výťahu k budove geriatrie</v>
      </c>
      <c r="F85" s="283"/>
      <c r="G85" s="283"/>
      <c r="H85" s="283"/>
      <c r="I85" s="98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107</v>
      </c>
      <c r="D86" s="33"/>
      <c r="E86" s="33"/>
      <c r="F86" s="33"/>
      <c r="G86" s="33"/>
      <c r="H86" s="33"/>
      <c r="I86" s="98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3" t="str">
        <f>E9</f>
        <v>03 - Zdravotechnika</v>
      </c>
      <c r="F87" s="284"/>
      <c r="G87" s="284"/>
      <c r="H87" s="284"/>
      <c r="I87" s="98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98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99" t="s">
        <v>20</v>
      </c>
      <c r="J89" s="56" t="str">
        <f>IF(J12="","",J12)</f>
        <v>25. 11. 2019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98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22</v>
      </c>
      <c r="D91" s="33"/>
      <c r="E91" s="33"/>
      <c r="F91" s="26" t="str">
        <f>E15</f>
        <v>Fakultná nemocnica Trenčín</v>
      </c>
      <c r="G91" s="33"/>
      <c r="H91" s="33"/>
      <c r="I91" s="99" t="s">
        <v>28</v>
      </c>
      <c r="J91" s="31" t="str">
        <f>E21</f>
        <v>PF7 s.r.o.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99" t="s">
        <v>32</v>
      </c>
      <c r="J92" s="31" t="str">
        <f>E24</f>
        <v>Ing. Žarnovický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98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4" t="s">
        <v>110</v>
      </c>
      <c r="D94" s="110"/>
      <c r="E94" s="110"/>
      <c r="F94" s="110"/>
      <c r="G94" s="110"/>
      <c r="H94" s="110"/>
      <c r="I94" s="125"/>
      <c r="J94" s="126" t="s">
        <v>111</v>
      </c>
      <c r="K94" s="110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98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7" t="s">
        <v>112</v>
      </c>
      <c r="D96" s="33"/>
      <c r="E96" s="33"/>
      <c r="F96" s="33"/>
      <c r="G96" s="33"/>
      <c r="H96" s="33"/>
      <c r="I96" s="98"/>
      <c r="J96" s="72">
        <f>J124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113</v>
      </c>
    </row>
    <row r="97" spans="1:31" s="9" customFormat="1" ht="24.95" customHeight="1">
      <c r="B97" s="128"/>
      <c r="D97" s="129" t="s">
        <v>1295</v>
      </c>
      <c r="E97" s="130"/>
      <c r="F97" s="130"/>
      <c r="G97" s="130"/>
      <c r="H97" s="130"/>
      <c r="I97" s="131"/>
      <c r="J97" s="132">
        <f>J125</f>
        <v>0</v>
      </c>
      <c r="L97" s="128"/>
    </row>
    <row r="98" spans="1:31" s="10" customFormat="1" ht="19.899999999999999" customHeight="1">
      <c r="B98" s="133"/>
      <c r="D98" s="134" t="s">
        <v>115</v>
      </c>
      <c r="E98" s="135"/>
      <c r="F98" s="135"/>
      <c r="G98" s="135"/>
      <c r="H98" s="135"/>
      <c r="I98" s="136"/>
      <c r="J98" s="137">
        <f>J126</f>
        <v>0</v>
      </c>
      <c r="L98" s="133"/>
    </row>
    <row r="99" spans="1:31" s="10" customFormat="1" ht="19.899999999999999" customHeight="1">
      <c r="B99" s="133"/>
      <c r="D99" s="134" t="s">
        <v>415</v>
      </c>
      <c r="E99" s="135"/>
      <c r="F99" s="135"/>
      <c r="G99" s="135"/>
      <c r="H99" s="135"/>
      <c r="I99" s="136"/>
      <c r="J99" s="137">
        <f>J134</f>
        <v>0</v>
      </c>
      <c r="L99" s="133"/>
    </row>
    <row r="100" spans="1:31" s="10" customFormat="1" ht="19.899999999999999" customHeight="1">
      <c r="B100" s="133"/>
      <c r="D100" s="134" t="s">
        <v>1296</v>
      </c>
      <c r="E100" s="135"/>
      <c r="F100" s="135"/>
      <c r="G100" s="135"/>
      <c r="H100" s="135"/>
      <c r="I100" s="136"/>
      <c r="J100" s="137">
        <f>J137</f>
        <v>0</v>
      </c>
      <c r="L100" s="133"/>
    </row>
    <row r="101" spans="1:31" s="10" customFormat="1" ht="19.899999999999999" customHeight="1">
      <c r="B101" s="133"/>
      <c r="D101" s="134" t="s">
        <v>1297</v>
      </c>
      <c r="E101" s="135"/>
      <c r="F101" s="135"/>
      <c r="G101" s="135"/>
      <c r="H101" s="135"/>
      <c r="I101" s="136"/>
      <c r="J101" s="137">
        <f>J141</f>
        <v>0</v>
      </c>
      <c r="L101" s="133"/>
    </row>
    <row r="102" spans="1:31" s="9" customFormat="1" ht="24.95" customHeight="1">
      <c r="B102" s="128"/>
      <c r="D102" s="129" t="s">
        <v>1298</v>
      </c>
      <c r="E102" s="130"/>
      <c r="F102" s="130"/>
      <c r="G102" s="130"/>
      <c r="H102" s="130"/>
      <c r="I102" s="131"/>
      <c r="J102" s="132">
        <f>J150</f>
        <v>0</v>
      </c>
      <c r="L102" s="128"/>
    </row>
    <row r="103" spans="1:31" s="10" customFormat="1" ht="19.899999999999999" customHeight="1">
      <c r="B103" s="133"/>
      <c r="D103" s="134" t="s">
        <v>1299</v>
      </c>
      <c r="E103" s="135"/>
      <c r="F103" s="135"/>
      <c r="G103" s="135"/>
      <c r="H103" s="135"/>
      <c r="I103" s="136"/>
      <c r="J103" s="137">
        <f>J151</f>
        <v>0</v>
      </c>
      <c r="L103" s="133"/>
    </row>
    <row r="104" spans="1:31" s="9" customFormat="1" ht="21.75" customHeight="1">
      <c r="B104" s="128"/>
      <c r="D104" s="138" t="s">
        <v>126</v>
      </c>
      <c r="I104" s="139"/>
      <c r="J104" s="140">
        <f>J153</f>
        <v>0</v>
      </c>
      <c r="L104" s="128"/>
    </row>
    <row r="105" spans="1:31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98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48"/>
      <c r="C106" s="49"/>
      <c r="D106" s="49"/>
      <c r="E106" s="49"/>
      <c r="F106" s="49"/>
      <c r="G106" s="49"/>
      <c r="H106" s="49"/>
      <c r="I106" s="122"/>
      <c r="J106" s="49"/>
      <c r="K106" s="49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31" s="2" customFormat="1" ht="6.95" customHeight="1">
      <c r="A110" s="33"/>
      <c r="B110" s="50"/>
      <c r="C110" s="51"/>
      <c r="D110" s="51"/>
      <c r="E110" s="51"/>
      <c r="F110" s="51"/>
      <c r="G110" s="51"/>
      <c r="H110" s="51"/>
      <c r="I110" s="123"/>
      <c r="J110" s="51"/>
      <c r="K110" s="51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24.95" customHeight="1">
      <c r="A111" s="33"/>
      <c r="B111" s="34"/>
      <c r="C111" s="22" t="s">
        <v>127</v>
      </c>
      <c r="D111" s="33"/>
      <c r="E111" s="33"/>
      <c r="F111" s="33"/>
      <c r="G111" s="33"/>
      <c r="H111" s="33"/>
      <c r="I111" s="98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3"/>
      <c r="D112" s="33"/>
      <c r="E112" s="33"/>
      <c r="F112" s="33"/>
      <c r="G112" s="33"/>
      <c r="H112" s="33"/>
      <c r="I112" s="98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14</v>
      </c>
      <c r="D113" s="33"/>
      <c r="E113" s="33"/>
      <c r="F113" s="33"/>
      <c r="G113" s="33"/>
      <c r="H113" s="33"/>
      <c r="I113" s="98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3"/>
      <c r="D114" s="33"/>
      <c r="E114" s="282" t="str">
        <f>E7</f>
        <v>Fakultná nemocnica Trenčín, Prístavba výťahu k budove geriatrie</v>
      </c>
      <c r="F114" s="283"/>
      <c r="G114" s="283"/>
      <c r="H114" s="283"/>
      <c r="I114" s="98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107</v>
      </c>
      <c r="D115" s="33"/>
      <c r="E115" s="33"/>
      <c r="F115" s="33"/>
      <c r="G115" s="33"/>
      <c r="H115" s="33"/>
      <c r="I115" s="98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>
      <c r="A116" s="33"/>
      <c r="B116" s="34"/>
      <c r="C116" s="33"/>
      <c r="D116" s="33"/>
      <c r="E116" s="243" t="str">
        <f>E9</f>
        <v>03 - Zdravotechnika</v>
      </c>
      <c r="F116" s="284"/>
      <c r="G116" s="284"/>
      <c r="H116" s="284"/>
      <c r="I116" s="98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98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18</v>
      </c>
      <c r="D118" s="33"/>
      <c r="E118" s="33"/>
      <c r="F118" s="26" t="str">
        <f>F12</f>
        <v xml:space="preserve"> </v>
      </c>
      <c r="G118" s="33"/>
      <c r="H118" s="33"/>
      <c r="I118" s="99" t="s">
        <v>20</v>
      </c>
      <c r="J118" s="56" t="str">
        <f>IF(J12="","",J12)</f>
        <v>25. 11. 2019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98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22</v>
      </c>
      <c r="D120" s="33"/>
      <c r="E120" s="33"/>
      <c r="F120" s="26" t="str">
        <f>E15</f>
        <v>Fakultná nemocnica Trenčín</v>
      </c>
      <c r="G120" s="33"/>
      <c r="H120" s="33"/>
      <c r="I120" s="99" t="s">
        <v>28</v>
      </c>
      <c r="J120" s="31" t="str">
        <f>E21</f>
        <v>PF7 s.r.o.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" customHeight="1">
      <c r="A121" s="33"/>
      <c r="B121" s="34"/>
      <c r="C121" s="28" t="s">
        <v>26</v>
      </c>
      <c r="D121" s="33"/>
      <c r="E121" s="33"/>
      <c r="F121" s="26" t="str">
        <f>IF(E18="","",E18)</f>
        <v>Vyplň údaj</v>
      </c>
      <c r="G121" s="33"/>
      <c r="H121" s="33"/>
      <c r="I121" s="99" t="s">
        <v>32</v>
      </c>
      <c r="J121" s="31" t="str">
        <f>E24</f>
        <v>Ing. Žarnovický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35" customHeight="1">
      <c r="A122" s="33"/>
      <c r="B122" s="34"/>
      <c r="C122" s="33"/>
      <c r="D122" s="33"/>
      <c r="E122" s="33"/>
      <c r="F122" s="33"/>
      <c r="G122" s="33"/>
      <c r="H122" s="33"/>
      <c r="I122" s="98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41"/>
      <c r="B123" s="142"/>
      <c r="C123" s="143" t="s">
        <v>128</v>
      </c>
      <c r="D123" s="144" t="s">
        <v>61</v>
      </c>
      <c r="E123" s="144" t="s">
        <v>57</v>
      </c>
      <c r="F123" s="144" t="s">
        <v>58</v>
      </c>
      <c r="G123" s="144" t="s">
        <v>129</v>
      </c>
      <c r="H123" s="144" t="s">
        <v>130</v>
      </c>
      <c r="I123" s="145" t="s">
        <v>131</v>
      </c>
      <c r="J123" s="146" t="s">
        <v>111</v>
      </c>
      <c r="K123" s="147" t="s">
        <v>132</v>
      </c>
      <c r="L123" s="148"/>
      <c r="M123" s="63" t="s">
        <v>1</v>
      </c>
      <c r="N123" s="64" t="s">
        <v>40</v>
      </c>
      <c r="O123" s="64" t="s">
        <v>133</v>
      </c>
      <c r="P123" s="64" t="s">
        <v>134</v>
      </c>
      <c r="Q123" s="64" t="s">
        <v>135</v>
      </c>
      <c r="R123" s="64" t="s">
        <v>136</v>
      </c>
      <c r="S123" s="64" t="s">
        <v>137</v>
      </c>
      <c r="T123" s="65" t="s">
        <v>138</v>
      </c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1"/>
      <c r="AE123" s="141"/>
    </row>
    <row r="124" spans="1:65" s="2" customFormat="1" ht="22.9" customHeight="1">
      <c r="A124" s="33"/>
      <c r="B124" s="34"/>
      <c r="C124" s="70" t="s">
        <v>112</v>
      </c>
      <c r="D124" s="33"/>
      <c r="E124" s="33"/>
      <c r="F124" s="33"/>
      <c r="G124" s="33"/>
      <c r="H124" s="33"/>
      <c r="I124" s="98"/>
      <c r="J124" s="149">
        <f>BK124</f>
        <v>0</v>
      </c>
      <c r="K124" s="33"/>
      <c r="L124" s="34"/>
      <c r="M124" s="66"/>
      <c r="N124" s="57"/>
      <c r="O124" s="67"/>
      <c r="P124" s="150">
        <f>P125+P150+P153</f>
        <v>0</v>
      </c>
      <c r="Q124" s="67"/>
      <c r="R124" s="150">
        <f>R125+R150+R153</f>
        <v>0</v>
      </c>
      <c r="S124" s="67"/>
      <c r="T124" s="151">
        <f>T125+T150+T153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8" t="s">
        <v>75</v>
      </c>
      <c r="AU124" s="18" t="s">
        <v>113</v>
      </c>
      <c r="BK124" s="152">
        <f>BK125+BK150+BK153</f>
        <v>0</v>
      </c>
    </row>
    <row r="125" spans="1:65" s="12" customFormat="1" ht="25.9" customHeight="1">
      <c r="B125" s="153"/>
      <c r="D125" s="154" t="s">
        <v>75</v>
      </c>
      <c r="E125" s="155" t="s">
        <v>1300</v>
      </c>
      <c r="F125" s="155" t="s">
        <v>140</v>
      </c>
      <c r="I125" s="156"/>
      <c r="J125" s="140">
        <f>BK125</f>
        <v>0</v>
      </c>
      <c r="L125" s="153"/>
      <c r="M125" s="157"/>
      <c r="N125" s="158"/>
      <c r="O125" s="158"/>
      <c r="P125" s="159">
        <f>P126+P134+P137+P141</f>
        <v>0</v>
      </c>
      <c r="Q125" s="158"/>
      <c r="R125" s="159">
        <f>R126+R134+R137+R141</f>
        <v>0</v>
      </c>
      <c r="S125" s="158"/>
      <c r="T125" s="160">
        <f>T126+T134+T137+T141</f>
        <v>0</v>
      </c>
      <c r="AR125" s="154" t="s">
        <v>84</v>
      </c>
      <c r="AT125" s="161" t="s">
        <v>75</v>
      </c>
      <c r="AU125" s="161" t="s">
        <v>76</v>
      </c>
      <c r="AY125" s="154" t="s">
        <v>141</v>
      </c>
      <c r="BK125" s="162">
        <f>BK126+BK134+BK137+BK141</f>
        <v>0</v>
      </c>
    </row>
    <row r="126" spans="1:65" s="12" customFormat="1" ht="22.9" customHeight="1">
      <c r="B126" s="153"/>
      <c r="D126" s="154" t="s">
        <v>75</v>
      </c>
      <c r="E126" s="163" t="s">
        <v>84</v>
      </c>
      <c r="F126" s="163" t="s">
        <v>142</v>
      </c>
      <c r="I126" s="156"/>
      <c r="J126" s="164">
        <f>BK126</f>
        <v>0</v>
      </c>
      <c r="L126" s="153"/>
      <c r="M126" s="157"/>
      <c r="N126" s="158"/>
      <c r="O126" s="158"/>
      <c r="P126" s="159">
        <f>SUM(P127:P133)</f>
        <v>0</v>
      </c>
      <c r="Q126" s="158"/>
      <c r="R126" s="159">
        <f>SUM(R127:R133)</f>
        <v>0</v>
      </c>
      <c r="S126" s="158"/>
      <c r="T126" s="160">
        <f>SUM(T127:T133)</f>
        <v>0</v>
      </c>
      <c r="AR126" s="154" t="s">
        <v>84</v>
      </c>
      <c r="AT126" s="161" t="s">
        <v>75</v>
      </c>
      <c r="AU126" s="161" t="s">
        <v>84</v>
      </c>
      <c r="AY126" s="154" t="s">
        <v>141</v>
      </c>
      <c r="BK126" s="162">
        <f>SUM(BK127:BK133)</f>
        <v>0</v>
      </c>
    </row>
    <row r="127" spans="1:65" s="2" customFormat="1" ht="16.5" customHeight="1">
      <c r="A127" s="33"/>
      <c r="B127" s="165"/>
      <c r="C127" s="166" t="s">
        <v>84</v>
      </c>
      <c r="D127" s="166" t="s">
        <v>143</v>
      </c>
      <c r="E127" s="167" t="s">
        <v>1301</v>
      </c>
      <c r="F127" s="168" t="s">
        <v>1302</v>
      </c>
      <c r="G127" s="169" t="s">
        <v>162</v>
      </c>
      <c r="H127" s="170">
        <v>29.22</v>
      </c>
      <c r="I127" s="170"/>
      <c r="J127" s="171">
        <f t="shared" ref="J127:J133" si="0">ROUND(I127*H127,3)</f>
        <v>0</v>
      </c>
      <c r="K127" s="172"/>
      <c r="L127" s="34"/>
      <c r="M127" s="173" t="s">
        <v>1</v>
      </c>
      <c r="N127" s="174" t="s">
        <v>42</v>
      </c>
      <c r="O127" s="59"/>
      <c r="P127" s="175">
        <f t="shared" ref="P127:P133" si="1">O127*H127</f>
        <v>0</v>
      </c>
      <c r="Q127" s="175">
        <v>0</v>
      </c>
      <c r="R127" s="175">
        <f t="shared" ref="R127:R133" si="2">Q127*H127</f>
        <v>0</v>
      </c>
      <c r="S127" s="175">
        <v>0</v>
      </c>
      <c r="T127" s="176">
        <f t="shared" ref="T127:T133" si="3"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77" t="s">
        <v>146</v>
      </c>
      <c r="AT127" s="177" t="s">
        <v>143</v>
      </c>
      <c r="AU127" s="177" t="s">
        <v>105</v>
      </c>
      <c r="AY127" s="18" t="s">
        <v>141</v>
      </c>
      <c r="BE127" s="178">
        <f t="shared" ref="BE127:BE133" si="4">IF(N127="základná",J127,0)</f>
        <v>0</v>
      </c>
      <c r="BF127" s="178">
        <f t="shared" ref="BF127:BF133" si="5">IF(N127="znížená",J127,0)</f>
        <v>0</v>
      </c>
      <c r="BG127" s="178">
        <f t="shared" ref="BG127:BG133" si="6">IF(N127="zákl. prenesená",J127,0)</f>
        <v>0</v>
      </c>
      <c r="BH127" s="178">
        <f t="shared" ref="BH127:BH133" si="7">IF(N127="zníž. prenesená",J127,0)</f>
        <v>0</v>
      </c>
      <c r="BI127" s="178">
        <f t="shared" ref="BI127:BI133" si="8">IF(N127="nulová",J127,0)</f>
        <v>0</v>
      </c>
      <c r="BJ127" s="18" t="s">
        <v>105</v>
      </c>
      <c r="BK127" s="179">
        <f t="shared" ref="BK127:BK133" si="9">ROUND(I127*H127,3)</f>
        <v>0</v>
      </c>
      <c r="BL127" s="18" t="s">
        <v>146</v>
      </c>
      <c r="BM127" s="177" t="s">
        <v>105</v>
      </c>
    </row>
    <row r="128" spans="1:65" s="2" customFormat="1" ht="16.5" customHeight="1">
      <c r="A128" s="33"/>
      <c r="B128" s="165"/>
      <c r="C128" s="166" t="s">
        <v>105</v>
      </c>
      <c r="D128" s="166" t="s">
        <v>143</v>
      </c>
      <c r="E128" s="167" t="s">
        <v>1303</v>
      </c>
      <c r="F128" s="168" t="s">
        <v>1304</v>
      </c>
      <c r="G128" s="169" t="s">
        <v>162</v>
      </c>
      <c r="H128" s="170">
        <v>23.376000000000001</v>
      </c>
      <c r="I128" s="170"/>
      <c r="J128" s="171">
        <f t="shared" si="0"/>
        <v>0</v>
      </c>
      <c r="K128" s="172"/>
      <c r="L128" s="34"/>
      <c r="M128" s="173" t="s">
        <v>1</v>
      </c>
      <c r="N128" s="174" t="s">
        <v>42</v>
      </c>
      <c r="O128" s="59"/>
      <c r="P128" s="175">
        <f t="shared" si="1"/>
        <v>0</v>
      </c>
      <c r="Q128" s="175">
        <v>0</v>
      </c>
      <c r="R128" s="175">
        <f t="shared" si="2"/>
        <v>0</v>
      </c>
      <c r="S128" s="175">
        <v>0</v>
      </c>
      <c r="T128" s="176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77" t="s">
        <v>146</v>
      </c>
      <c r="AT128" s="177" t="s">
        <v>143</v>
      </c>
      <c r="AU128" s="177" t="s">
        <v>105</v>
      </c>
      <c r="AY128" s="18" t="s">
        <v>141</v>
      </c>
      <c r="BE128" s="178">
        <f t="shared" si="4"/>
        <v>0</v>
      </c>
      <c r="BF128" s="178">
        <f t="shared" si="5"/>
        <v>0</v>
      </c>
      <c r="BG128" s="178">
        <f t="shared" si="6"/>
        <v>0</v>
      </c>
      <c r="BH128" s="178">
        <f t="shared" si="7"/>
        <v>0</v>
      </c>
      <c r="BI128" s="178">
        <f t="shared" si="8"/>
        <v>0</v>
      </c>
      <c r="BJ128" s="18" t="s">
        <v>105</v>
      </c>
      <c r="BK128" s="179">
        <f t="shared" si="9"/>
        <v>0</v>
      </c>
      <c r="BL128" s="18" t="s">
        <v>146</v>
      </c>
      <c r="BM128" s="177" t="s">
        <v>146</v>
      </c>
    </row>
    <row r="129" spans="1:65" s="2" customFormat="1" ht="21.75" customHeight="1">
      <c r="A129" s="33"/>
      <c r="B129" s="165"/>
      <c r="C129" s="166" t="s">
        <v>156</v>
      </c>
      <c r="D129" s="166" t="s">
        <v>143</v>
      </c>
      <c r="E129" s="167" t="s">
        <v>1305</v>
      </c>
      <c r="F129" s="168" t="s">
        <v>1306</v>
      </c>
      <c r="G129" s="169" t="s">
        <v>162</v>
      </c>
      <c r="H129" s="170">
        <v>3.5059999999999998</v>
      </c>
      <c r="I129" s="170"/>
      <c r="J129" s="171">
        <f t="shared" si="0"/>
        <v>0</v>
      </c>
      <c r="K129" s="172"/>
      <c r="L129" s="34"/>
      <c r="M129" s="173" t="s">
        <v>1</v>
      </c>
      <c r="N129" s="174" t="s">
        <v>42</v>
      </c>
      <c r="O129" s="59"/>
      <c r="P129" s="175">
        <f t="shared" si="1"/>
        <v>0</v>
      </c>
      <c r="Q129" s="175">
        <v>0</v>
      </c>
      <c r="R129" s="175">
        <f t="shared" si="2"/>
        <v>0</v>
      </c>
      <c r="S129" s="175">
        <v>0</v>
      </c>
      <c r="T129" s="176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77" t="s">
        <v>146</v>
      </c>
      <c r="AT129" s="177" t="s">
        <v>143</v>
      </c>
      <c r="AU129" s="177" t="s">
        <v>105</v>
      </c>
      <c r="AY129" s="18" t="s">
        <v>141</v>
      </c>
      <c r="BE129" s="178">
        <f t="shared" si="4"/>
        <v>0</v>
      </c>
      <c r="BF129" s="178">
        <f t="shared" si="5"/>
        <v>0</v>
      </c>
      <c r="BG129" s="178">
        <f t="shared" si="6"/>
        <v>0</v>
      </c>
      <c r="BH129" s="178">
        <f t="shared" si="7"/>
        <v>0</v>
      </c>
      <c r="BI129" s="178">
        <f t="shared" si="8"/>
        <v>0</v>
      </c>
      <c r="BJ129" s="18" t="s">
        <v>105</v>
      </c>
      <c r="BK129" s="179">
        <f t="shared" si="9"/>
        <v>0</v>
      </c>
      <c r="BL129" s="18" t="s">
        <v>146</v>
      </c>
      <c r="BM129" s="177" t="s">
        <v>175</v>
      </c>
    </row>
    <row r="130" spans="1:65" s="2" customFormat="1" ht="21.75" customHeight="1">
      <c r="A130" s="33"/>
      <c r="B130" s="165"/>
      <c r="C130" s="166" t="s">
        <v>146</v>
      </c>
      <c r="D130" s="166" t="s">
        <v>143</v>
      </c>
      <c r="E130" s="167" t="s">
        <v>454</v>
      </c>
      <c r="F130" s="168" t="s">
        <v>455</v>
      </c>
      <c r="G130" s="169" t="s">
        <v>162</v>
      </c>
      <c r="H130" s="170">
        <v>9.35</v>
      </c>
      <c r="I130" s="170"/>
      <c r="J130" s="171">
        <f t="shared" si="0"/>
        <v>0</v>
      </c>
      <c r="K130" s="172"/>
      <c r="L130" s="34"/>
      <c r="M130" s="173" t="s">
        <v>1</v>
      </c>
      <c r="N130" s="174" t="s">
        <v>42</v>
      </c>
      <c r="O130" s="59"/>
      <c r="P130" s="175">
        <f t="shared" si="1"/>
        <v>0</v>
      </c>
      <c r="Q130" s="175">
        <v>0</v>
      </c>
      <c r="R130" s="175">
        <f t="shared" si="2"/>
        <v>0</v>
      </c>
      <c r="S130" s="175">
        <v>0</v>
      </c>
      <c r="T130" s="176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77" t="s">
        <v>146</v>
      </c>
      <c r="AT130" s="177" t="s">
        <v>143</v>
      </c>
      <c r="AU130" s="177" t="s">
        <v>105</v>
      </c>
      <c r="AY130" s="18" t="s">
        <v>141</v>
      </c>
      <c r="BE130" s="178">
        <f t="shared" si="4"/>
        <v>0</v>
      </c>
      <c r="BF130" s="178">
        <f t="shared" si="5"/>
        <v>0</v>
      </c>
      <c r="BG130" s="178">
        <f t="shared" si="6"/>
        <v>0</v>
      </c>
      <c r="BH130" s="178">
        <f t="shared" si="7"/>
        <v>0</v>
      </c>
      <c r="BI130" s="178">
        <f t="shared" si="8"/>
        <v>0</v>
      </c>
      <c r="BJ130" s="18" t="s">
        <v>105</v>
      </c>
      <c r="BK130" s="179">
        <f t="shared" si="9"/>
        <v>0</v>
      </c>
      <c r="BL130" s="18" t="s">
        <v>146</v>
      </c>
      <c r="BM130" s="177" t="s">
        <v>187</v>
      </c>
    </row>
    <row r="131" spans="1:65" s="2" customFormat="1" ht="16.5" customHeight="1">
      <c r="A131" s="33"/>
      <c r="B131" s="165"/>
      <c r="C131" s="166" t="s">
        <v>165</v>
      </c>
      <c r="D131" s="166" t="s">
        <v>143</v>
      </c>
      <c r="E131" s="167" t="s">
        <v>457</v>
      </c>
      <c r="F131" s="168" t="s">
        <v>1307</v>
      </c>
      <c r="G131" s="169" t="s">
        <v>162</v>
      </c>
      <c r="H131" s="170">
        <v>9.35</v>
      </c>
      <c r="I131" s="170"/>
      <c r="J131" s="171">
        <f t="shared" si="0"/>
        <v>0</v>
      </c>
      <c r="K131" s="172"/>
      <c r="L131" s="34"/>
      <c r="M131" s="173" t="s">
        <v>1</v>
      </c>
      <c r="N131" s="174" t="s">
        <v>42</v>
      </c>
      <c r="O131" s="59"/>
      <c r="P131" s="175">
        <f t="shared" si="1"/>
        <v>0</v>
      </c>
      <c r="Q131" s="175">
        <v>0</v>
      </c>
      <c r="R131" s="175">
        <f t="shared" si="2"/>
        <v>0</v>
      </c>
      <c r="S131" s="175">
        <v>0</v>
      </c>
      <c r="T131" s="176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77" t="s">
        <v>146</v>
      </c>
      <c r="AT131" s="177" t="s">
        <v>143</v>
      </c>
      <c r="AU131" s="177" t="s">
        <v>105</v>
      </c>
      <c r="AY131" s="18" t="s">
        <v>141</v>
      </c>
      <c r="BE131" s="178">
        <f t="shared" si="4"/>
        <v>0</v>
      </c>
      <c r="BF131" s="178">
        <f t="shared" si="5"/>
        <v>0</v>
      </c>
      <c r="BG131" s="178">
        <f t="shared" si="6"/>
        <v>0</v>
      </c>
      <c r="BH131" s="178">
        <f t="shared" si="7"/>
        <v>0</v>
      </c>
      <c r="BI131" s="178">
        <f t="shared" si="8"/>
        <v>0</v>
      </c>
      <c r="BJ131" s="18" t="s">
        <v>105</v>
      </c>
      <c r="BK131" s="179">
        <f t="shared" si="9"/>
        <v>0</v>
      </c>
      <c r="BL131" s="18" t="s">
        <v>146</v>
      </c>
      <c r="BM131" s="177" t="s">
        <v>202</v>
      </c>
    </row>
    <row r="132" spans="1:65" s="2" customFormat="1" ht="21.75" customHeight="1">
      <c r="A132" s="33"/>
      <c r="B132" s="165"/>
      <c r="C132" s="166" t="s">
        <v>175</v>
      </c>
      <c r="D132" s="166" t="s">
        <v>143</v>
      </c>
      <c r="E132" s="167" t="s">
        <v>1308</v>
      </c>
      <c r="F132" s="168" t="s">
        <v>1309</v>
      </c>
      <c r="G132" s="169" t="s">
        <v>162</v>
      </c>
      <c r="H132" s="170">
        <v>7.3049999999999997</v>
      </c>
      <c r="I132" s="170"/>
      <c r="J132" s="171">
        <f t="shared" si="0"/>
        <v>0</v>
      </c>
      <c r="K132" s="172"/>
      <c r="L132" s="34"/>
      <c r="M132" s="173" t="s">
        <v>1</v>
      </c>
      <c r="N132" s="174" t="s">
        <v>42</v>
      </c>
      <c r="O132" s="59"/>
      <c r="P132" s="175">
        <f t="shared" si="1"/>
        <v>0</v>
      </c>
      <c r="Q132" s="175">
        <v>0</v>
      </c>
      <c r="R132" s="175">
        <f t="shared" si="2"/>
        <v>0</v>
      </c>
      <c r="S132" s="175">
        <v>0</v>
      </c>
      <c r="T132" s="176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77" t="s">
        <v>146</v>
      </c>
      <c r="AT132" s="177" t="s">
        <v>143</v>
      </c>
      <c r="AU132" s="177" t="s">
        <v>105</v>
      </c>
      <c r="AY132" s="18" t="s">
        <v>141</v>
      </c>
      <c r="BE132" s="178">
        <f t="shared" si="4"/>
        <v>0</v>
      </c>
      <c r="BF132" s="178">
        <f t="shared" si="5"/>
        <v>0</v>
      </c>
      <c r="BG132" s="178">
        <f t="shared" si="6"/>
        <v>0</v>
      </c>
      <c r="BH132" s="178">
        <f t="shared" si="7"/>
        <v>0</v>
      </c>
      <c r="BI132" s="178">
        <f t="shared" si="8"/>
        <v>0</v>
      </c>
      <c r="BJ132" s="18" t="s">
        <v>105</v>
      </c>
      <c r="BK132" s="179">
        <f t="shared" si="9"/>
        <v>0</v>
      </c>
      <c r="BL132" s="18" t="s">
        <v>146</v>
      </c>
      <c r="BM132" s="177" t="s">
        <v>217</v>
      </c>
    </row>
    <row r="133" spans="1:65" s="2" customFormat="1" ht="21.75" customHeight="1">
      <c r="A133" s="33"/>
      <c r="B133" s="165"/>
      <c r="C133" s="166" t="s">
        <v>182</v>
      </c>
      <c r="D133" s="166" t="s">
        <v>143</v>
      </c>
      <c r="E133" s="167" t="s">
        <v>1310</v>
      </c>
      <c r="F133" s="168" t="s">
        <v>1311</v>
      </c>
      <c r="G133" s="169" t="s">
        <v>162</v>
      </c>
      <c r="H133" s="170">
        <v>7.3049999999999997</v>
      </c>
      <c r="I133" s="170"/>
      <c r="J133" s="171">
        <f t="shared" si="0"/>
        <v>0</v>
      </c>
      <c r="K133" s="172"/>
      <c r="L133" s="34"/>
      <c r="M133" s="173" t="s">
        <v>1</v>
      </c>
      <c r="N133" s="174" t="s">
        <v>42</v>
      </c>
      <c r="O133" s="59"/>
      <c r="P133" s="175">
        <f t="shared" si="1"/>
        <v>0</v>
      </c>
      <c r="Q133" s="175">
        <v>0</v>
      </c>
      <c r="R133" s="175">
        <f t="shared" si="2"/>
        <v>0</v>
      </c>
      <c r="S133" s="175">
        <v>0</v>
      </c>
      <c r="T133" s="176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77" t="s">
        <v>146</v>
      </c>
      <c r="AT133" s="177" t="s">
        <v>143</v>
      </c>
      <c r="AU133" s="177" t="s">
        <v>105</v>
      </c>
      <c r="AY133" s="18" t="s">
        <v>141</v>
      </c>
      <c r="BE133" s="178">
        <f t="shared" si="4"/>
        <v>0</v>
      </c>
      <c r="BF133" s="178">
        <f t="shared" si="5"/>
        <v>0</v>
      </c>
      <c r="BG133" s="178">
        <f t="shared" si="6"/>
        <v>0</v>
      </c>
      <c r="BH133" s="178">
        <f t="shared" si="7"/>
        <v>0</v>
      </c>
      <c r="BI133" s="178">
        <f t="shared" si="8"/>
        <v>0</v>
      </c>
      <c r="BJ133" s="18" t="s">
        <v>105</v>
      </c>
      <c r="BK133" s="179">
        <f t="shared" si="9"/>
        <v>0</v>
      </c>
      <c r="BL133" s="18" t="s">
        <v>146</v>
      </c>
      <c r="BM133" s="177" t="s">
        <v>228</v>
      </c>
    </row>
    <row r="134" spans="1:65" s="12" customFormat="1" ht="22.9" customHeight="1">
      <c r="B134" s="153"/>
      <c r="D134" s="154" t="s">
        <v>75</v>
      </c>
      <c r="E134" s="163" t="s">
        <v>146</v>
      </c>
      <c r="F134" s="163" t="s">
        <v>531</v>
      </c>
      <c r="I134" s="156"/>
      <c r="J134" s="164">
        <f>BK134</f>
        <v>0</v>
      </c>
      <c r="L134" s="153"/>
      <c r="M134" s="157"/>
      <c r="N134" s="158"/>
      <c r="O134" s="158"/>
      <c r="P134" s="159">
        <f>SUM(P135:P136)</f>
        <v>0</v>
      </c>
      <c r="Q134" s="158"/>
      <c r="R134" s="159">
        <f>SUM(R135:R136)</f>
        <v>0</v>
      </c>
      <c r="S134" s="158"/>
      <c r="T134" s="160">
        <f>SUM(T135:T136)</f>
        <v>0</v>
      </c>
      <c r="AR134" s="154" t="s">
        <v>84</v>
      </c>
      <c r="AT134" s="161" t="s">
        <v>75</v>
      </c>
      <c r="AU134" s="161" t="s">
        <v>84</v>
      </c>
      <c r="AY134" s="154" t="s">
        <v>141</v>
      </c>
      <c r="BK134" s="162">
        <f>SUM(BK135:BK136)</f>
        <v>0</v>
      </c>
    </row>
    <row r="135" spans="1:65" s="2" customFormat="1" ht="33" customHeight="1">
      <c r="A135" s="33"/>
      <c r="B135" s="165"/>
      <c r="C135" s="166" t="s">
        <v>187</v>
      </c>
      <c r="D135" s="166" t="s">
        <v>143</v>
      </c>
      <c r="E135" s="167" t="s">
        <v>1312</v>
      </c>
      <c r="F135" s="168" t="s">
        <v>1313</v>
      </c>
      <c r="G135" s="169" t="s">
        <v>162</v>
      </c>
      <c r="H135" s="170">
        <v>5.8440000000000003</v>
      </c>
      <c r="I135" s="170"/>
      <c r="J135" s="171">
        <f>ROUND(I135*H135,3)</f>
        <v>0</v>
      </c>
      <c r="K135" s="172"/>
      <c r="L135" s="34"/>
      <c r="M135" s="173" t="s">
        <v>1</v>
      </c>
      <c r="N135" s="174" t="s">
        <v>42</v>
      </c>
      <c r="O135" s="59"/>
      <c r="P135" s="175">
        <f>O135*H135</f>
        <v>0</v>
      </c>
      <c r="Q135" s="175">
        <v>0</v>
      </c>
      <c r="R135" s="175">
        <f>Q135*H135</f>
        <v>0</v>
      </c>
      <c r="S135" s="175">
        <v>0</v>
      </c>
      <c r="T135" s="176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77" t="s">
        <v>146</v>
      </c>
      <c r="AT135" s="177" t="s">
        <v>143</v>
      </c>
      <c r="AU135" s="177" t="s">
        <v>105</v>
      </c>
      <c r="AY135" s="18" t="s">
        <v>141</v>
      </c>
      <c r="BE135" s="178">
        <f>IF(N135="základná",J135,0)</f>
        <v>0</v>
      </c>
      <c r="BF135" s="178">
        <f>IF(N135="znížená",J135,0)</f>
        <v>0</v>
      </c>
      <c r="BG135" s="178">
        <f>IF(N135="zákl. prenesená",J135,0)</f>
        <v>0</v>
      </c>
      <c r="BH135" s="178">
        <f>IF(N135="zníž. prenesená",J135,0)</f>
        <v>0</v>
      </c>
      <c r="BI135" s="178">
        <f>IF(N135="nulová",J135,0)</f>
        <v>0</v>
      </c>
      <c r="BJ135" s="18" t="s">
        <v>105</v>
      </c>
      <c r="BK135" s="179">
        <f>ROUND(I135*H135,3)</f>
        <v>0</v>
      </c>
      <c r="BL135" s="18" t="s">
        <v>146</v>
      </c>
      <c r="BM135" s="177" t="s">
        <v>239</v>
      </c>
    </row>
    <row r="136" spans="1:65" s="2" customFormat="1" ht="21.75" customHeight="1">
      <c r="A136" s="33"/>
      <c r="B136" s="165"/>
      <c r="C136" s="207" t="s">
        <v>154</v>
      </c>
      <c r="D136" s="207" t="s">
        <v>297</v>
      </c>
      <c r="E136" s="208" t="s">
        <v>1314</v>
      </c>
      <c r="F136" s="209" t="s">
        <v>1315</v>
      </c>
      <c r="G136" s="210" t="s">
        <v>162</v>
      </c>
      <c r="H136" s="211">
        <v>4.383</v>
      </c>
      <c r="I136" s="211"/>
      <c r="J136" s="212">
        <f>ROUND(I136*H136,3)</f>
        <v>0</v>
      </c>
      <c r="K136" s="213"/>
      <c r="L136" s="214"/>
      <c r="M136" s="215" t="s">
        <v>1</v>
      </c>
      <c r="N136" s="216" t="s">
        <v>42</v>
      </c>
      <c r="O136" s="59"/>
      <c r="P136" s="175">
        <f>O136*H136</f>
        <v>0</v>
      </c>
      <c r="Q136" s="175">
        <v>0</v>
      </c>
      <c r="R136" s="175">
        <f>Q136*H136</f>
        <v>0</v>
      </c>
      <c r="S136" s="175">
        <v>0</v>
      </c>
      <c r="T136" s="176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77" t="s">
        <v>187</v>
      </c>
      <c r="AT136" s="177" t="s">
        <v>297</v>
      </c>
      <c r="AU136" s="177" t="s">
        <v>105</v>
      </c>
      <c r="AY136" s="18" t="s">
        <v>141</v>
      </c>
      <c r="BE136" s="178">
        <f>IF(N136="základná",J136,0)</f>
        <v>0</v>
      </c>
      <c r="BF136" s="178">
        <f>IF(N136="znížená",J136,0)</f>
        <v>0</v>
      </c>
      <c r="BG136" s="178">
        <f>IF(N136="zákl. prenesená",J136,0)</f>
        <v>0</v>
      </c>
      <c r="BH136" s="178">
        <f>IF(N136="zníž. prenesená",J136,0)</f>
        <v>0</v>
      </c>
      <c r="BI136" s="178">
        <f>IF(N136="nulová",J136,0)</f>
        <v>0</v>
      </c>
      <c r="BJ136" s="18" t="s">
        <v>105</v>
      </c>
      <c r="BK136" s="179">
        <f>ROUND(I136*H136,3)</f>
        <v>0</v>
      </c>
      <c r="BL136" s="18" t="s">
        <v>146</v>
      </c>
      <c r="BM136" s="177" t="s">
        <v>249</v>
      </c>
    </row>
    <row r="137" spans="1:65" s="12" customFormat="1" ht="22.9" customHeight="1">
      <c r="B137" s="153"/>
      <c r="D137" s="154" t="s">
        <v>75</v>
      </c>
      <c r="E137" s="163" t="s">
        <v>187</v>
      </c>
      <c r="F137" s="163" t="s">
        <v>1316</v>
      </c>
      <c r="I137" s="156"/>
      <c r="J137" s="164">
        <f>BK137</f>
        <v>0</v>
      </c>
      <c r="L137" s="153"/>
      <c r="M137" s="157"/>
      <c r="N137" s="158"/>
      <c r="O137" s="158"/>
      <c r="P137" s="159">
        <f>SUM(P138:P140)</f>
        <v>0</v>
      </c>
      <c r="Q137" s="158"/>
      <c r="R137" s="159">
        <f>SUM(R138:R140)</f>
        <v>0</v>
      </c>
      <c r="S137" s="158"/>
      <c r="T137" s="160">
        <f>SUM(T138:T140)</f>
        <v>0</v>
      </c>
      <c r="AR137" s="154" t="s">
        <v>84</v>
      </c>
      <c r="AT137" s="161" t="s">
        <v>75</v>
      </c>
      <c r="AU137" s="161" t="s">
        <v>84</v>
      </c>
      <c r="AY137" s="154" t="s">
        <v>141</v>
      </c>
      <c r="BK137" s="162">
        <f>SUM(BK138:BK140)</f>
        <v>0</v>
      </c>
    </row>
    <row r="138" spans="1:65" s="2" customFormat="1" ht="16.5" customHeight="1">
      <c r="A138" s="33"/>
      <c r="B138" s="165"/>
      <c r="C138" s="166" t="s">
        <v>202</v>
      </c>
      <c r="D138" s="166" t="s">
        <v>143</v>
      </c>
      <c r="E138" s="167" t="s">
        <v>1317</v>
      </c>
      <c r="F138" s="168" t="s">
        <v>1318</v>
      </c>
      <c r="G138" s="169" t="s">
        <v>220</v>
      </c>
      <c r="H138" s="170">
        <v>26</v>
      </c>
      <c r="I138" s="170"/>
      <c r="J138" s="171">
        <f>ROUND(I138*H138,3)</f>
        <v>0</v>
      </c>
      <c r="K138" s="172"/>
      <c r="L138" s="34"/>
      <c r="M138" s="173" t="s">
        <v>1</v>
      </c>
      <c r="N138" s="174" t="s">
        <v>42</v>
      </c>
      <c r="O138" s="59"/>
      <c r="P138" s="175">
        <f>O138*H138</f>
        <v>0</v>
      </c>
      <c r="Q138" s="175">
        <v>0</v>
      </c>
      <c r="R138" s="175">
        <f>Q138*H138</f>
        <v>0</v>
      </c>
      <c r="S138" s="175">
        <v>0</v>
      </c>
      <c r="T138" s="176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77" t="s">
        <v>146</v>
      </c>
      <c r="AT138" s="177" t="s">
        <v>143</v>
      </c>
      <c r="AU138" s="177" t="s">
        <v>105</v>
      </c>
      <c r="AY138" s="18" t="s">
        <v>141</v>
      </c>
      <c r="BE138" s="178">
        <f>IF(N138="základná",J138,0)</f>
        <v>0</v>
      </c>
      <c r="BF138" s="178">
        <f>IF(N138="znížená",J138,0)</f>
        <v>0</v>
      </c>
      <c r="BG138" s="178">
        <f>IF(N138="zákl. prenesená",J138,0)</f>
        <v>0</v>
      </c>
      <c r="BH138" s="178">
        <f>IF(N138="zníž. prenesená",J138,0)</f>
        <v>0</v>
      </c>
      <c r="BI138" s="178">
        <f>IF(N138="nulová",J138,0)</f>
        <v>0</v>
      </c>
      <c r="BJ138" s="18" t="s">
        <v>105</v>
      </c>
      <c r="BK138" s="179">
        <f>ROUND(I138*H138,3)</f>
        <v>0</v>
      </c>
      <c r="BL138" s="18" t="s">
        <v>146</v>
      </c>
      <c r="BM138" s="177" t="s">
        <v>7</v>
      </c>
    </row>
    <row r="139" spans="1:65" s="2" customFormat="1" ht="21.75" customHeight="1">
      <c r="A139" s="33"/>
      <c r="B139" s="165"/>
      <c r="C139" s="166" t="s">
        <v>212</v>
      </c>
      <c r="D139" s="166" t="s">
        <v>143</v>
      </c>
      <c r="E139" s="167" t="s">
        <v>1319</v>
      </c>
      <c r="F139" s="168" t="s">
        <v>1320</v>
      </c>
      <c r="G139" s="169" t="s">
        <v>194</v>
      </c>
      <c r="H139" s="170">
        <v>6</v>
      </c>
      <c r="I139" s="170"/>
      <c r="J139" s="171">
        <f>ROUND(I139*H139,3)</f>
        <v>0</v>
      </c>
      <c r="K139" s="172"/>
      <c r="L139" s="34"/>
      <c r="M139" s="173" t="s">
        <v>1</v>
      </c>
      <c r="N139" s="174" t="s">
        <v>42</v>
      </c>
      <c r="O139" s="59"/>
      <c r="P139" s="175">
        <f>O139*H139</f>
        <v>0</v>
      </c>
      <c r="Q139" s="175">
        <v>0</v>
      </c>
      <c r="R139" s="175">
        <f>Q139*H139</f>
        <v>0</v>
      </c>
      <c r="S139" s="175">
        <v>0</v>
      </c>
      <c r="T139" s="176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77" t="s">
        <v>146</v>
      </c>
      <c r="AT139" s="177" t="s">
        <v>143</v>
      </c>
      <c r="AU139" s="177" t="s">
        <v>105</v>
      </c>
      <c r="AY139" s="18" t="s">
        <v>141</v>
      </c>
      <c r="BE139" s="178">
        <f>IF(N139="základná",J139,0)</f>
        <v>0</v>
      </c>
      <c r="BF139" s="178">
        <f>IF(N139="znížená",J139,0)</f>
        <v>0</v>
      </c>
      <c r="BG139" s="178">
        <f>IF(N139="zákl. prenesená",J139,0)</f>
        <v>0</v>
      </c>
      <c r="BH139" s="178">
        <f>IF(N139="zníž. prenesená",J139,0)</f>
        <v>0</v>
      </c>
      <c r="BI139" s="178">
        <f>IF(N139="nulová",J139,0)</f>
        <v>0</v>
      </c>
      <c r="BJ139" s="18" t="s">
        <v>105</v>
      </c>
      <c r="BK139" s="179">
        <f>ROUND(I139*H139,3)</f>
        <v>0</v>
      </c>
      <c r="BL139" s="18" t="s">
        <v>146</v>
      </c>
      <c r="BM139" s="177" t="s">
        <v>270</v>
      </c>
    </row>
    <row r="140" spans="1:65" s="2" customFormat="1" ht="16.5" customHeight="1">
      <c r="A140" s="33"/>
      <c r="B140" s="165"/>
      <c r="C140" s="166" t="s">
        <v>217</v>
      </c>
      <c r="D140" s="166" t="s">
        <v>143</v>
      </c>
      <c r="E140" s="167" t="s">
        <v>1321</v>
      </c>
      <c r="F140" s="168" t="s">
        <v>1322</v>
      </c>
      <c r="G140" s="169" t="s">
        <v>220</v>
      </c>
      <c r="H140" s="170">
        <v>26</v>
      </c>
      <c r="I140" s="170"/>
      <c r="J140" s="171">
        <f>ROUND(I140*H140,3)</f>
        <v>0</v>
      </c>
      <c r="K140" s="172"/>
      <c r="L140" s="34"/>
      <c r="M140" s="173" t="s">
        <v>1</v>
      </c>
      <c r="N140" s="174" t="s">
        <v>42</v>
      </c>
      <c r="O140" s="59"/>
      <c r="P140" s="175">
        <f>O140*H140</f>
        <v>0</v>
      </c>
      <c r="Q140" s="175">
        <v>0</v>
      </c>
      <c r="R140" s="175">
        <f>Q140*H140</f>
        <v>0</v>
      </c>
      <c r="S140" s="175">
        <v>0</v>
      </c>
      <c r="T140" s="176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77" t="s">
        <v>146</v>
      </c>
      <c r="AT140" s="177" t="s">
        <v>143</v>
      </c>
      <c r="AU140" s="177" t="s">
        <v>105</v>
      </c>
      <c r="AY140" s="18" t="s">
        <v>141</v>
      </c>
      <c r="BE140" s="178">
        <f>IF(N140="základná",J140,0)</f>
        <v>0</v>
      </c>
      <c r="BF140" s="178">
        <f>IF(N140="znížená",J140,0)</f>
        <v>0</v>
      </c>
      <c r="BG140" s="178">
        <f>IF(N140="zákl. prenesená",J140,0)</f>
        <v>0</v>
      </c>
      <c r="BH140" s="178">
        <f>IF(N140="zníž. prenesená",J140,0)</f>
        <v>0</v>
      </c>
      <c r="BI140" s="178">
        <f>IF(N140="nulová",J140,0)</f>
        <v>0</v>
      </c>
      <c r="BJ140" s="18" t="s">
        <v>105</v>
      </c>
      <c r="BK140" s="179">
        <f>ROUND(I140*H140,3)</f>
        <v>0</v>
      </c>
      <c r="BL140" s="18" t="s">
        <v>146</v>
      </c>
      <c r="BM140" s="177" t="s">
        <v>283</v>
      </c>
    </row>
    <row r="141" spans="1:65" s="12" customFormat="1" ht="22.9" customHeight="1">
      <c r="B141" s="153"/>
      <c r="D141" s="154" t="s">
        <v>75</v>
      </c>
      <c r="E141" s="163" t="s">
        <v>217</v>
      </c>
      <c r="F141" s="163" t="s">
        <v>1323</v>
      </c>
      <c r="I141" s="156"/>
      <c r="J141" s="164">
        <f>BK141</f>
        <v>0</v>
      </c>
      <c r="L141" s="153"/>
      <c r="M141" s="157"/>
      <c r="N141" s="158"/>
      <c r="O141" s="158"/>
      <c r="P141" s="159">
        <f>SUM(P142:P149)</f>
        <v>0</v>
      </c>
      <c r="Q141" s="158"/>
      <c r="R141" s="159">
        <f>SUM(R142:R149)</f>
        <v>0</v>
      </c>
      <c r="S141" s="158"/>
      <c r="T141" s="160">
        <f>SUM(T142:T149)</f>
        <v>0</v>
      </c>
      <c r="AR141" s="154" t="s">
        <v>84</v>
      </c>
      <c r="AT141" s="161" t="s">
        <v>75</v>
      </c>
      <c r="AU141" s="161" t="s">
        <v>84</v>
      </c>
      <c r="AY141" s="154" t="s">
        <v>141</v>
      </c>
      <c r="BK141" s="162">
        <f>SUM(BK142:BK149)</f>
        <v>0</v>
      </c>
    </row>
    <row r="142" spans="1:65" s="2" customFormat="1" ht="16.5" customHeight="1">
      <c r="A142" s="33"/>
      <c r="B142" s="165"/>
      <c r="C142" s="166" t="s">
        <v>223</v>
      </c>
      <c r="D142" s="166" t="s">
        <v>143</v>
      </c>
      <c r="E142" s="167" t="s">
        <v>1324</v>
      </c>
      <c r="F142" s="168" t="s">
        <v>1325</v>
      </c>
      <c r="G142" s="169" t="s">
        <v>194</v>
      </c>
      <c r="H142" s="170">
        <v>1</v>
      </c>
      <c r="I142" s="170"/>
      <c r="J142" s="171">
        <f t="shared" ref="J142:J149" si="10">ROUND(I142*H142,3)</f>
        <v>0</v>
      </c>
      <c r="K142" s="172"/>
      <c r="L142" s="34"/>
      <c r="M142" s="173" t="s">
        <v>1</v>
      </c>
      <c r="N142" s="174" t="s">
        <v>42</v>
      </c>
      <c r="O142" s="59"/>
      <c r="P142" s="175">
        <f t="shared" ref="P142:P149" si="11">O142*H142</f>
        <v>0</v>
      </c>
      <c r="Q142" s="175">
        <v>0</v>
      </c>
      <c r="R142" s="175">
        <f t="shared" ref="R142:R149" si="12">Q142*H142</f>
        <v>0</v>
      </c>
      <c r="S142" s="175">
        <v>0</v>
      </c>
      <c r="T142" s="176">
        <f t="shared" ref="T142:T149" si="13"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77" t="s">
        <v>146</v>
      </c>
      <c r="AT142" s="177" t="s">
        <v>143</v>
      </c>
      <c r="AU142" s="177" t="s">
        <v>105</v>
      </c>
      <c r="AY142" s="18" t="s">
        <v>141</v>
      </c>
      <c r="BE142" s="178">
        <f t="shared" ref="BE142:BE149" si="14">IF(N142="základná",J142,0)</f>
        <v>0</v>
      </c>
      <c r="BF142" s="178">
        <f t="shared" ref="BF142:BF149" si="15">IF(N142="znížená",J142,0)</f>
        <v>0</v>
      </c>
      <c r="BG142" s="178">
        <f t="shared" ref="BG142:BG149" si="16">IF(N142="zákl. prenesená",J142,0)</f>
        <v>0</v>
      </c>
      <c r="BH142" s="178">
        <f t="shared" ref="BH142:BH149" si="17">IF(N142="zníž. prenesená",J142,0)</f>
        <v>0</v>
      </c>
      <c r="BI142" s="178">
        <f t="shared" ref="BI142:BI149" si="18">IF(N142="nulová",J142,0)</f>
        <v>0</v>
      </c>
      <c r="BJ142" s="18" t="s">
        <v>105</v>
      </c>
      <c r="BK142" s="179">
        <f t="shared" ref="BK142:BK149" si="19">ROUND(I142*H142,3)</f>
        <v>0</v>
      </c>
      <c r="BL142" s="18" t="s">
        <v>146</v>
      </c>
      <c r="BM142" s="177" t="s">
        <v>296</v>
      </c>
    </row>
    <row r="143" spans="1:65" s="2" customFormat="1" ht="16.5" customHeight="1">
      <c r="A143" s="33"/>
      <c r="B143" s="165"/>
      <c r="C143" s="207" t="s">
        <v>228</v>
      </c>
      <c r="D143" s="207" t="s">
        <v>297</v>
      </c>
      <c r="E143" s="208" t="s">
        <v>1326</v>
      </c>
      <c r="F143" s="209" t="s">
        <v>1327</v>
      </c>
      <c r="G143" s="210" t="s">
        <v>162</v>
      </c>
      <c r="H143" s="211">
        <v>1.45</v>
      </c>
      <c r="I143" s="211"/>
      <c r="J143" s="212">
        <f t="shared" si="10"/>
        <v>0</v>
      </c>
      <c r="K143" s="213"/>
      <c r="L143" s="214"/>
      <c r="M143" s="215" t="s">
        <v>1</v>
      </c>
      <c r="N143" s="216" t="s">
        <v>42</v>
      </c>
      <c r="O143" s="59"/>
      <c r="P143" s="175">
        <f t="shared" si="11"/>
        <v>0</v>
      </c>
      <c r="Q143" s="175">
        <v>0</v>
      </c>
      <c r="R143" s="175">
        <f t="shared" si="12"/>
        <v>0</v>
      </c>
      <c r="S143" s="175">
        <v>0</v>
      </c>
      <c r="T143" s="176">
        <f t="shared" si="1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77" t="s">
        <v>187</v>
      </c>
      <c r="AT143" s="177" t="s">
        <v>297</v>
      </c>
      <c r="AU143" s="177" t="s">
        <v>105</v>
      </c>
      <c r="AY143" s="18" t="s">
        <v>141</v>
      </c>
      <c r="BE143" s="178">
        <f t="shared" si="14"/>
        <v>0</v>
      </c>
      <c r="BF143" s="178">
        <f t="shared" si="15"/>
        <v>0</v>
      </c>
      <c r="BG143" s="178">
        <f t="shared" si="16"/>
        <v>0</v>
      </c>
      <c r="BH143" s="178">
        <f t="shared" si="17"/>
        <v>0</v>
      </c>
      <c r="BI143" s="178">
        <f t="shared" si="18"/>
        <v>0</v>
      </c>
      <c r="BJ143" s="18" t="s">
        <v>105</v>
      </c>
      <c r="BK143" s="179">
        <f t="shared" si="19"/>
        <v>0</v>
      </c>
      <c r="BL143" s="18" t="s">
        <v>146</v>
      </c>
      <c r="BM143" s="177" t="s">
        <v>310</v>
      </c>
    </row>
    <row r="144" spans="1:65" s="2" customFormat="1" ht="21.75" customHeight="1">
      <c r="A144" s="33"/>
      <c r="B144" s="165"/>
      <c r="C144" s="207" t="s">
        <v>233</v>
      </c>
      <c r="D144" s="207" t="s">
        <v>297</v>
      </c>
      <c r="E144" s="208" t="s">
        <v>1328</v>
      </c>
      <c r="F144" s="209" t="s">
        <v>1329</v>
      </c>
      <c r="G144" s="210" t="s">
        <v>194</v>
      </c>
      <c r="H144" s="211">
        <v>1</v>
      </c>
      <c r="I144" s="211"/>
      <c r="J144" s="212">
        <f t="shared" si="10"/>
        <v>0</v>
      </c>
      <c r="K144" s="213"/>
      <c r="L144" s="214"/>
      <c r="M144" s="215" t="s">
        <v>1</v>
      </c>
      <c r="N144" s="216" t="s">
        <v>42</v>
      </c>
      <c r="O144" s="59"/>
      <c r="P144" s="175">
        <f t="shared" si="11"/>
        <v>0</v>
      </c>
      <c r="Q144" s="175">
        <v>0</v>
      </c>
      <c r="R144" s="175">
        <f t="shared" si="12"/>
        <v>0</v>
      </c>
      <c r="S144" s="175">
        <v>0</v>
      </c>
      <c r="T144" s="176">
        <f t="shared" si="1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77" t="s">
        <v>187</v>
      </c>
      <c r="AT144" s="177" t="s">
        <v>297</v>
      </c>
      <c r="AU144" s="177" t="s">
        <v>105</v>
      </c>
      <c r="AY144" s="18" t="s">
        <v>141</v>
      </c>
      <c r="BE144" s="178">
        <f t="shared" si="14"/>
        <v>0</v>
      </c>
      <c r="BF144" s="178">
        <f t="shared" si="15"/>
        <v>0</v>
      </c>
      <c r="BG144" s="178">
        <f t="shared" si="16"/>
        <v>0</v>
      </c>
      <c r="BH144" s="178">
        <f t="shared" si="17"/>
        <v>0</v>
      </c>
      <c r="BI144" s="178">
        <f t="shared" si="18"/>
        <v>0</v>
      </c>
      <c r="BJ144" s="18" t="s">
        <v>105</v>
      </c>
      <c r="BK144" s="179">
        <f t="shared" si="19"/>
        <v>0</v>
      </c>
      <c r="BL144" s="18" t="s">
        <v>146</v>
      </c>
      <c r="BM144" s="177" t="s">
        <v>321</v>
      </c>
    </row>
    <row r="145" spans="1:65" s="2" customFormat="1" ht="16.5" customHeight="1">
      <c r="A145" s="33"/>
      <c r="B145" s="165"/>
      <c r="C145" s="207" t="s">
        <v>239</v>
      </c>
      <c r="D145" s="207" t="s">
        <v>297</v>
      </c>
      <c r="E145" s="208" t="s">
        <v>1330</v>
      </c>
      <c r="F145" s="209" t="s">
        <v>1331</v>
      </c>
      <c r="G145" s="210" t="s">
        <v>194</v>
      </c>
      <c r="H145" s="211">
        <v>2</v>
      </c>
      <c r="I145" s="211"/>
      <c r="J145" s="212">
        <f t="shared" si="10"/>
        <v>0</v>
      </c>
      <c r="K145" s="213"/>
      <c r="L145" s="214"/>
      <c r="M145" s="215" t="s">
        <v>1</v>
      </c>
      <c r="N145" s="216" t="s">
        <v>42</v>
      </c>
      <c r="O145" s="59"/>
      <c r="P145" s="175">
        <f t="shared" si="11"/>
        <v>0</v>
      </c>
      <c r="Q145" s="175">
        <v>0</v>
      </c>
      <c r="R145" s="175">
        <f t="shared" si="12"/>
        <v>0</v>
      </c>
      <c r="S145" s="175">
        <v>0</v>
      </c>
      <c r="T145" s="176">
        <f t="shared" si="1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77" t="s">
        <v>187</v>
      </c>
      <c r="AT145" s="177" t="s">
        <v>297</v>
      </c>
      <c r="AU145" s="177" t="s">
        <v>105</v>
      </c>
      <c r="AY145" s="18" t="s">
        <v>141</v>
      </c>
      <c r="BE145" s="178">
        <f t="shared" si="14"/>
        <v>0</v>
      </c>
      <c r="BF145" s="178">
        <f t="shared" si="15"/>
        <v>0</v>
      </c>
      <c r="BG145" s="178">
        <f t="shared" si="16"/>
        <v>0</v>
      </c>
      <c r="BH145" s="178">
        <f t="shared" si="17"/>
        <v>0</v>
      </c>
      <c r="BI145" s="178">
        <f t="shared" si="18"/>
        <v>0</v>
      </c>
      <c r="BJ145" s="18" t="s">
        <v>105</v>
      </c>
      <c r="BK145" s="179">
        <f t="shared" si="19"/>
        <v>0</v>
      </c>
      <c r="BL145" s="18" t="s">
        <v>146</v>
      </c>
      <c r="BM145" s="177" t="s">
        <v>300</v>
      </c>
    </row>
    <row r="146" spans="1:65" s="2" customFormat="1" ht="16.5" customHeight="1">
      <c r="A146" s="33"/>
      <c r="B146" s="165"/>
      <c r="C146" s="207" t="s">
        <v>243</v>
      </c>
      <c r="D146" s="207" t="s">
        <v>297</v>
      </c>
      <c r="E146" s="208" t="s">
        <v>1332</v>
      </c>
      <c r="F146" s="209" t="s">
        <v>1333</v>
      </c>
      <c r="G146" s="210" t="s">
        <v>194</v>
      </c>
      <c r="H146" s="211">
        <v>1</v>
      </c>
      <c r="I146" s="211"/>
      <c r="J146" s="212">
        <f t="shared" si="10"/>
        <v>0</v>
      </c>
      <c r="K146" s="213"/>
      <c r="L146" s="214"/>
      <c r="M146" s="215" t="s">
        <v>1</v>
      </c>
      <c r="N146" s="216" t="s">
        <v>42</v>
      </c>
      <c r="O146" s="59"/>
      <c r="P146" s="175">
        <f t="shared" si="11"/>
        <v>0</v>
      </c>
      <c r="Q146" s="175">
        <v>0</v>
      </c>
      <c r="R146" s="175">
        <f t="shared" si="12"/>
        <v>0</v>
      </c>
      <c r="S146" s="175">
        <v>0</v>
      </c>
      <c r="T146" s="176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77" t="s">
        <v>187</v>
      </c>
      <c r="AT146" s="177" t="s">
        <v>297</v>
      </c>
      <c r="AU146" s="177" t="s">
        <v>105</v>
      </c>
      <c r="AY146" s="18" t="s">
        <v>141</v>
      </c>
      <c r="BE146" s="178">
        <f t="shared" si="14"/>
        <v>0</v>
      </c>
      <c r="BF146" s="178">
        <f t="shared" si="15"/>
        <v>0</v>
      </c>
      <c r="BG146" s="178">
        <f t="shared" si="16"/>
        <v>0</v>
      </c>
      <c r="BH146" s="178">
        <f t="shared" si="17"/>
        <v>0</v>
      </c>
      <c r="BI146" s="178">
        <f t="shared" si="18"/>
        <v>0</v>
      </c>
      <c r="BJ146" s="18" t="s">
        <v>105</v>
      </c>
      <c r="BK146" s="179">
        <f t="shared" si="19"/>
        <v>0</v>
      </c>
      <c r="BL146" s="18" t="s">
        <v>146</v>
      </c>
      <c r="BM146" s="177" t="s">
        <v>351</v>
      </c>
    </row>
    <row r="147" spans="1:65" s="2" customFormat="1" ht="16.5" customHeight="1">
      <c r="A147" s="33"/>
      <c r="B147" s="165"/>
      <c r="C147" s="207" t="s">
        <v>249</v>
      </c>
      <c r="D147" s="207" t="s">
        <v>297</v>
      </c>
      <c r="E147" s="208" t="s">
        <v>1334</v>
      </c>
      <c r="F147" s="209" t="s">
        <v>1335</v>
      </c>
      <c r="G147" s="210" t="s">
        <v>194</v>
      </c>
      <c r="H147" s="211">
        <v>1</v>
      </c>
      <c r="I147" s="211"/>
      <c r="J147" s="212">
        <f t="shared" si="10"/>
        <v>0</v>
      </c>
      <c r="K147" s="213"/>
      <c r="L147" s="214"/>
      <c r="M147" s="215" t="s">
        <v>1</v>
      </c>
      <c r="N147" s="216" t="s">
        <v>42</v>
      </c>
      <c r="O147" s="59"/>
      <c r="P147" s="175">
        <f t="shared" si="11"/>
        <v>0</v>
      </c>
      <c r="Q147" s="175">
        <v>0</v>
      </c>
      <c r="R147" s="175">
        <f t="shared" si="12"/>
        <v>0</v>
      </c>
      <c r="S147" s="175">
        <v>0</v>
      </c>
      <c r="T147" s="176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77" t="s">
        <v>187</v>
      </c>
      <c r="AT147" s="177" t="s">
        <v>297</v>
      </c>
      <c r="AU147" s="177" t="s">
        <v>105</v>
      </c>
      <c r="AY147" s="18" t="s">
        <v>141</v>
      </c>
      <c r="BE147" s="178">
        <f t="shared" si="14"/>
        <v>0</v>
      </c>
      <c r="BF147" s="178">
        <f t="shared" si="15"/>
        <v>0</v>
      </c>
      <c r="BG147" s="178">
        <f t="shared" si="16"/>
        <v>0</v>
      </c>
      <c r="BH147" s="178">
        <f t="shared" si="17"/>
        <v>0</v>
      </c>
      <c r="BI147" s="178">
        <f t="shared" si="18"/>
        <v>0</v>
      </c>
      <c r="BJ147" s="18" t="s">
        <v>105</v>
      </c>
      <c r="BK147" s="179">
        <f t="shared" si="19"/>
        <v>0</v>
      </c>
      <c r="BL147" s="18" t="s">
        <v>146</v>
      </c>
      <c r="BM147" s="177" t="s">
        <v>584</v>
      </c>
    </row>
    <row r="148" spans="1:65" s="2" customFormat="1" ht="16.5" customHeight="1">
      <c r="A148" s="33"/>
      <c r="B148" s="165"/>
      <c r="C148" s="207" t="s">
        <v>253</v>
      </c>
      <c r="D148" s="207" t="s">
        <v>297</v>
      </c>
      <c r="E148" s="208" t="s">
        <v>1336</v>
      </c>
      <c r="F148" s="209" t="s">
        <v>1337</v>
      </c>
      <c r="G148" s="210" t="s">
        <v>194</v>
      </c>
      <c r="H148" s="211">
        <v>1</v>
      </c>
      <c r="I148" s="211"/>
      <c r="J148" s="212">
        <f t="shared" si="10"/>
        <v>0</v>
      </c>
      <c r="K148" s="213"/>
      <c r="L148" s="214"/>
      <c r="M148" s="215" t="s">
        <v>1</v>
      </c>
      <c r="N148" s="216" t="s">
        <v>42</v>
      </c>
      <c r="O148" s="59"/>
      <c r="P148" s="175">
        <f t="shared" si="11"/>
        <v>0</v>
      </c>
      <c r="Q148" s="175">
        <v>0</v>
      </c>
      <c r="R148" s="175">
        <f t="shared" si="12"/>
        <v>0</v>
      </c>
      <c r="S148" s="175">
        <v>0</v>
      </c>
      <c r="T148" s="176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77" t="s">
        <v>187</v>
      </c>
      <c r="AT148" s="177" t="s">
        <v>297</v>
      </c>
      <c r="AU148" s="177" t="s">
        <v>105</v>
      </c>
      <c r="AY148" s="18" t="s">
        <v>141</v>
      </c>
      <c r="BE148" s="178">
        <f t="shared" si="14"/>
        <v>0</v>
      </c>
      <c r="BF148" s="178">
        <f t="shared" si="15"/>
        <v>0</v>
      </c>
      <c r="BG148" s="178">
        <f t="shared" si="16"/>
        <v>0</v>
      </c>
      <c r="BH148" s="178">
        <f t="shared" si="17"/>
        <v>0</v>
      </c>
      <c r="BI148" s="178">
        <f t="shared" si="18"/>
        <v>0</v>
      </c>
      <c r="BJ148" s="18" t="s">
        <v>105</v>
      </c>
      <c r="BK148" s="179">
        <f t="shared" si="19"/>
        <v>0</v>
      </c>
      <c r="BL148" s="18" t="s">
        <v>146</v>
      </c>
      <c r="BM148" s="177" t="s">
        <v>592</v>
      </c>
    </row>
    <row r="149" spans="1:65" s="2" customFormat="1" ht="21.75" customHeight="1">
      <c r="A149" s="33"/>
      <c r="B149" s="165"/>
      <c r="C149" s="166" t="s">
        <v>7</v>
      </c>
      <c r="D149" s="166" t="s">
        <v>143</v>
      </c>
      <c r="E149" s="167" t="s">
        <v>1338</v>
      </c>
      <c r="F149" s="168" t="s">
        <v>1339</v>
      </c>
      <c r="G149" s="169" t="s">
        <v>194</v>
      </c>
      <c r="H149" s="170">
        <v>1</v>
      </c>
      <c r="I149" s="170"/>
      <c r="J149" s="171">
        <f t="shared" si="10"/>
        <v>0</v>
      </c>
      <c r="K149" s="172"/>
      <c r="L149" s="34"/>
      <c r="M149" s="173" t="s">
        <v>1</v>
      </c>
      <c r="N149" s="174" t="s">
        <v>42</v>
      </c>
      <c r="O149" s="59"/>
      <c r="P149" s="175">
        <f t="shared" si="11"/>
        <v>0</v>
      </c>
      <c r="Q149" s="175">
        <v>0</v>
      </c>
      <c r="R149" s="175">
        <f t="shared" si="12"/>
        <v>0</v>
      </c>
      <c r="S149" s="175">
        <v>0</v>
      </c>
      <c r="T149" s="176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77" t="s">
        <v>146</v>
      </c>
      <c r="AT149" s="177" t="s">
        <v>143</v>
      </c>
      <c r="AU149" s="177" t="s">
        <v>105</v>
      </c>
      <c r="AY149" s="18" t="s">
        <v>141</v>
      </c>
      <c r="BE149" s="178">
        <f t="shared" si="14"/>
        <v>0</v>
      </c>
      <c r="BF149" s="178">
        <f t="shared" si="15"/>
        <v>0</v>
      </c>
      <c r="BG149" s="178">
        <f t="shared" si="16"/>
        <v>0</v>
      </c>
      <c r="BH149" s="178">
        <f t="shared" si="17"/>
        <v>0</v>
      </c>
      <c r="BI149" s="178">
        <f t="shared" si="18"/>
        <v>0</v>
      </c>
      <c r="BJ149" s="18" t="s">
        <v>105</v>
      </c>
      <c r="BK149" s="179">
        <f t="shared" si="19"/>
        <v>0</v>
      </c>
      <c r="BL149" s="18" t="s">
        <v>146</v>
      </c>
      <c r="BM149" s="177" t="s">
        <v>602</v>
      </c>
    </row>
    <row r="150" spans="1:65" s="12" customFormat="1" ht="25.9" customHeight="1">
      <c r="B150" s="153"/>
      <c r="D150" s="154" t="s">
        <v>75</v>
      </c>
      <c r="E150" s="155" t="s">
        <v>1340</v>
      </c>
      <c r="F150" s="155" t="s">
        <v>267</v>
      </c>
      <c r="I150" s="156"/>
      <c r="J150" s="140">
        <f>BK150</f>
        <v>0</v>
      </c>
      <c r="L150" s="153"/>
      <c r="M150" s="157"/>
      <c r="N150" s="158"/>
      <c r="O150" s="158"/>
      <c r="P150" s="159">
        <f>P151</f>
        <v>0</v>
      </c>
      <c r="Q150" s="158"/>
      <c r="R150" s="159">
        <f>R151</f>
        <v>0</v>
      </c>
      <c r="S150" s="158"/>
      <c r="T150" s="160">
        <f>T151</f>
        <v>0</v>
      </c>
      <c r="AR150" s="154" t="s">
        <v>84</v>
      </c>
      <c r="AT150" s="161" t="s">
        <v>75</v>
      </c>
      <c r="AU150" s="161" t="s">
        <v>76</v>
      </c>
      <c r="AY150" s="154" t="s">
        <v>141</v>
      </c>
      <c r="BK150" s="162">
        <f>BK151</f>
        <v>0</v>
      </c>
    </row>
    <row r="151" spans="1:65" s="12" customFormat="1" ht="22.9" customHeight="1">
      <c r="B151" s="153"/>
      <c r="D151" s="154" t="s">
        <v>75</v>
      </c>
      <c r="E151" s="163" t="s">
        <v>1341</v>
      </c>
      <c r="F151" s="163" t="s">
        <v>1342</v>
      </c>
      <c r="I151" s="156"/>
      <c r="J151" s="164">
        <f>BK151</f>
        <v>0</v>
      </c>
      <c r="L151" s="153"/>
      <c r="M151" s="157"/>
      <c r="N151" s="158"/>
      <c r="O151" s="158"/>
      <c r="P151" s="159">
        <f>P152</f>
        <v>0</v>
      </c>
      <c r="Q151" s="158"/>
      <c r="R151" s="159">
        <f>R152</f>
        <v>0</v>
      </c>
      <c r="S151" s="158"/>
      <c r="T151" s="160">
        <f>T152</f>
        <v>0</v>
      </c>
      <c r="AR151" s="154" t="s">
        <v>105</v>
      </c>
      <c r="AT151" s="161" t="s">
        <v>75</v>
      </c>
      <c r="AU151" s="161" t="s">
        <v>84</v>
      </c>
      <c r="AY151" s="154" t="s">
        <v>141</v>
      </c>
      <c r="BK151" s="162">
        <f>BK152</f>
        <v>0</v>
      </c>
    </row>
    <row r="152" spans="1:65" s="2" customFormat="1" ht="16.5" customHeight="1">
      <c r="A152" s="33"/>
      <c r="B152" s="165"/>
      <c r="C152" s="166" t="s">
        <v>262</v>
      </c>
      <c r="D152" s="166" t="s">
        <v>143</v>
      </c>
      <c r="E152" s="167" t="s">
        <v>1343</v>
      </c>
      <c r="F152" s="168" t="s">
        <v>1344</v>
      </c>
      <c r="G152" s="169" t="s">
        <v>194</v>
      </c>
      <c r="H152" s="170">
        <v>2</v>
      </c>
      <c r="I152" s="170"/>
      <c r="J152" s="171">
        <f>ROUND(I152*H152,3)</f>
        <v>0</v>
      </c>
      <c r="K152" s="172"/>
      <c r="L152" s="34"/>
      <c r="M152" s="173" t="s">
        <v>1</v>
      </c>
      <c r="N152" s="174" t="s">
        <v>42</v>
      </c>
      <c r="O152" s="59"/>
      <c r="P152" s="175">
        <f>O152*H152</f>
        <v>0</v>
      </c>
      <c r="Q152" s="175">
        <v>0</v>
      </c>
      <c r="R152" s="175">
        <f>Q152*H152</f>
        <v>0</v>
      </c>
      <c r="S152" s="175">
        <v>0</v>
      </c>
      <c r="T152" s="176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77" t="s">
        <v>239</v>
      </c>
      <c r="AT152" s="177" t="s">
        <v>143</v>
      </c>
      <c r="AU152" s="177" t="s">
        <v>105</v>
      </c>
      <c r="AY152" s="18" t="s">
        <v>141</v>
      </c>
      <c r="BE152" s="178">
        <f>IF(N152="základná",J152,0)</f>
        <v>0</v>
      </c>
      <c r="BF152" s="178">
        <f>IF(N152="znížená",J152,0)</f>
        <v>0</v>
      </c>
      <c r="BG152" s="178">
        <f>IF(N152="zákl. prenesená",J152,0)</f>
        <v>0</v>
      </c>
      <c r="BH152" s="178">
        <f>IF(N152="zníž. prenesená",J152,0)</f>
        <v>0</v>
      </c>
      <c r="BI152" s="178">
        <f>IF(N152="nulová",J152,0)</f>
        <v>0</v>
      </c>
      <c r="BJ152" s="18" t="s">
        <v>105</v>
      </c>
      <c r="BK152" s="179">
        <f>ROUND(I152*H152,3)</f>
        <v>0</v>
      </c>
      <c r="BL152" s="18" t="s">
        <v>239</v>
      </c>
      <c r="BM152" s="177" t="s">
        <v>611</v>
      </c>
    </row>
    <row r="153" spans="1:65" s="2" customFormat="1" ht="49.9" customHeight="1">
      <c r="A153" s="33"/>
      <c r="B153" s="34"/>
      <c r="C153" s="33"/>
      <c r="D153" s="33"/>
      <c r="E153" s="155" t="s">
        <v>357</v>
      </c>
      <c r="F153" s="155" t="s">
        <v>358</v>
      </c>
      <c r="G153" s="33"/>
      <c r="H153" s="33"/>
      <c r="I153" s="98"/>
      <c r="J153" s="140">
        <f t="shared" ref="J153:J158" si="20">BK153</f>
        <v>0</v>
      </c>
      <c r="K153" s="33"/>
      <c r="L153" s="34"/>
      <c r="M153" s="198"/>
      <c r="N153" s="199"/>
      <c r="O153" s="59"/>
      <c r="P153" s="59"/>
      <c r="Q153" s="59"/>
      <c r="R153" s="59"/>
      <c r="S153" s="59"/>
      <c r="T153" s="60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T153" s="18" t="s">
        <v>75</v>
      </c>
      <c r="AU153" s="18" t="s">
        <v>76</v>
      </c>
      <c r="AY153" s="18" t="s">
        <v>359</v>
      </c>
      <c r="BK153" s="179">
        <f>SUM(BK154:BK158)</f>
        <v>0</v>
      </c>
    </row>
    <row r="154" spans="1:65" s="2" customFormat="1" ht="16.350000000000001" customHeight="1">
      <c r="A154" s="33"/>
      <c r="B154" s="34"/>
      <c r="C154" s="225" t="s">
        <v>1</v>
      </c>
      <c r="D154" s="225" t="s">
        <v>143</v>
      </c>
      <c r="E154" s="226" t="s">
        <v>1</v>
      </c>
      <c r="F154" s="227" t="s">
        <v>1</v>
      </c>
      <c r="G154" s="228" t="s">
        <v>1</v>
      </c>
      <c r="H154" s="229"/>
      <c r="I154" s="229"/>
      <c r="J154" s="230">
        <f t="shared" si="20"/>
        <v>0</v>
      </c>
      <c r="K154" s="231"/>
      <c r="L154" s="34"/>
      <c r="M154" s="232" t="s">
        <v>1</v>
      </c>
      <c r="N154" s="233" t="s">
        <v>42</v>
      </c>
      <c r="O154" s="59"/>
      <c r="P154" s="59"/>
      <c r="Q154" s="59"/>
      <c r="R154" s="59"/>
      <c r="S154" s="59"/>
      <c r="T154" s="60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T154" s="18" t="s">
        <v>359</v>
      </c>
      <c r="AU154" s="18" t="s">
        <v>84</v>
      </c>
      <c r="AY154" s="18" t="s">
        <v>359</v>
      </c>
      <c r="BE154" s="178">
        <f>IF(N154="základná",J154,0)</f>
        <v>0</v>
      </c>
      <c r="BF154" s="178">
        <f>IF(N154="znížená",J154,0)</f>
        <v>0</v>
      </c>
      <c r="BG154" s="178">
        <f>IF(N154="zákl. prenesená",J154,0)</f>
        <v>0</v>
      </c>
      <c r="BH154" s="178">
        <f>IF(N154="zníž. prenesená",J154,0)</f>
        <v>0</v>
      </c>
      <c r="BI154" s="178">
        <f>IF(N154="nulová",J154,0)</f>
        <v>0</v>
      </c>
      <c r="BJ154" s="18" t="s">
        <v>105</v>
      </c>
      <c r="BK154" s="179">
        <f>I154*H154</f>
        <v>0</v>
      </c>
    </row>
    <row r="155" spans="1:65" s="2" customFormat="1" ht="16.350000000000001" customHeight="1">
      <c r="A155" s="33"/>
      <c r="B155" s="34"/>
      <c r="C155" s="225" t="s">
        <v>1</v>
      </c>
      <c r="D155" s="225" t="s">
        <v>143</v>
      </c>
      <c r="E155" s="226" t="s">
        <v>1</v>
      </c>
      <c r="F155" s="227" t="s">
        <v>1</v>
      </c>
      <c r="G155" s="228" t="s">
        <v>1</v>
      </c>
      <c r="H155" s="229"/>
      <c r="I155" s="229"/>
      <c r="J155" s="230">
        <f t="shared" si="20"/>
        <v>0</v>
      </c>
      <c r="K155" s="231"/>
      <c r="L155" s="34"/>
      <c r="M155" s="232" t="s">
        <v>1</v>
      </c>
      <c r="N155" s="233" t="s">
        <v>42</v>
      </c>
      <c r="O155" s="59"/>
      <c r="P155" s="59"/>
      <c r="Q155" s="59"/>
      <c r="R155" s="59"/>
      <c r="S155" s="59"/>
      <c r="T155" s="60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T155" s="18" t="s">
        <v>359</v>
      </c>
      <c r="AU155" s="18" t="s">
        <v>84</v>
      </c>
      <c r="AY155" s="18" t="s">
        <v>359</v>
      </c>
      <c r="BE155" s="178">
        <f>IF(N155="základná",J155,0)</f>
        <v>0</v>
      </c>
      <c r="BF155" s="178">
        <f>IF(N155="znížená",J155,0)</f>
        <v>0</v>
      </c>
      <c r="BG155" s="178">
        <f>IF(N155="zákl. prenesená",J155,0)</f>
        <v>0</v>
      </c>
      <c r="BH155" s="178">
        <f>IF(N155="zníž. prenesená",J155,0)</f>
        <v>0</v>
      </c>
      <c r="BI155" s="178">
        <f>IF(N155="nulová",J155,0)</f>
        <v>0</v>
      </c>
      <c r="BJ155" s="18" t="s">
        <v>105</v>
      </c>
      <c r="BK155" s="179">
        <f>I155*H155</f>
        <v>0</v>
      </c>
    </row>
    <row r="156" spans="1:65" s="2" customFormat="1" ht="16.350000000000001" customHeight="1">
      <c r="A156" s="33"/>
      <c r="B156" s="34"/>
      <c r="C156" s="225" t="s">
        <v>1</v>
      </c>
      <c r="D156" s="225" t="s">
        <v>143</v>
      </c>
      <c r="E156" s="226" t="s">
        <v>1</v>
      </c>
      <c r="F156" s="227" t="s">
        <v>1</v>
      </c>
      <c r="G156" s="228" t="s">
        <v>1</v>
      </c>
      <c r="H156" s="229"/>
      <c r="I156" s="229"/>
      <c r="J156" s="230">
        <f t="shared" si="20"/>
        <v>0</v>
      </c>
      <c r="K156" s="231"/>
      <c r="L156" s="34"/>
      <c r="M156" s="232" t="s">
        <v>1</v>
      </c>
      <c r="N156" s="233" t="s">
        <v>42</v>
      </c>
      <c r="O156" s="59"/>
      <c r="P156" s="59"/>
      <c r="Q156" s="59"/>
      <c r="R156" s="59"/>
      <c r="S156" s="59"/>
      <c r="T156" s="60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T156" s="18" t="s">
        <v>359</v>
      </c>
      <c r="AU156" s="18" t="s">
        <v>84</v>
      </c>
      <c r="AY156" s="18" t="s">
        <v>359</v>
      </c>
      <c r="BE156" s="178">
        <f>IF(N156="základná",J156,0)</f>
        <v>0</v>
      </c>
      <c r="BF156" s="178">
        <f>IF(N156="znížená",J156,0)</f>
        <v>0</v>
      </c>
      <c r="BG156" s="178">
        <f>IF(N156="zákl. prenesená",J156,0)</f>
        <v>0</v>
      </c>
      <c r="BH156" s="178">
        <f>IF(N156="zníž. prenesená",J156,0)</f>
        <v>0</v>
      </c>
      <c r="BI156" s="178">
        <f>IF(N156="nulová",J156,0)</f>
        <v>0</v>
      </c>
      <c r="BJ156" s="18" t="s">
        <v>105</v>
      </c>
      <c r="BK156" s="179">
        <f>I156*H156</f>
        <v>0</v>
      </c>
    </row>
    <row r="157" spans="1:65" s="2" customFormat="1" ht="16.350000000000001" customHeight="1">
      <c r="A157" s="33"/>
      <c r="B157" s="34"/>
      <c r="C157" s="225" t="s">
        <v>1</v>
      </c>
      <c r="D157" s="225" t="s">
        <v>143</v>
      </c>
      <c r="E157" s="226" t="s">
        <v>1</v>
      </c>
      <c r="F157" s="227" t="s">
        <v>1</v>
      </c>
      <c r="G157" s="228" t="s">
        <v>1</v>
      </c>
      <c r="H157" s="229"/>
      <c r="I157" s="229"/>
      <c r="J157" s="230">
        <f t="shared" si="20"/>
        <v>0</v>
      </c>
      <c r="K157" s="231"/>
      <c r="L157" s="34"/>
      <c r="M157" s="232" t="s">
        <v>1</v>
      </c>
      <c r="N157" s="233" t="s">
        <v>42</v>
      </c>
      <c r="O157" s="59"/>
      <c r="P157" s="59"/>
      <c r="Q157" s="59"/>
      <c r="R157" s="59"/>
      <c r="S157" s="59"/>
      <c r="T157" s="60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T157" s="18" t="s">
        <v>359</v>
      </c>
      <c r="AU157" s="18" t="s">
        <v>84</v>
      </c>
      <c r="AY157" s="18" t="s">
        <v>359</v>
      </c>
      <c r="BE157" s="178">
        <f>IF(N157="základná",J157,0)</f>
        <v>0</v>
      </c>
      <c r="BF157" s="178">
        <f>IF(N157="znížená",J157,0)</f>
        <v>0</v>
      </c>
      <c r="BG157" s="178">
        <f>IF(N157="zákl. prenesená",J157,0)</f>
        <v>0</v>
      </c>
      <c r="BH157" s="178">
        <f>IF(N157="zníž. prenesená",J157,0)</f>
        <v>0</v>
      </c>
      <c r="BI157" s="178">
        <f>IF(N157="nulová",J157,0)</f>
        <v>0</v>
      </c>
      <c r="BJ157" s="18" t="s">
        <v>105</v>
      </c>
      <c r="BK157" s="179">
        <f>I157*H157</f>
        <v>0</v>
      </c>
    </row>
    <row r="158" spans="1:65" s="2" customFormat="1" ht="16.350000000000001" customHeight="1">
      <c r="A158" s="33"/>
      <c r="B158" s="34"/>
      <c r="C158" s="225" t="s">
        <v>1</v>
      </c>
      <c r="D158" s="225" t="s">
        <v>143</v>
      </c>
      <c r="E158" s="226" t="s">
        <v>1</v>
      </c>
      <c r="F158" s="227" t="s">
        <v>1</v>
      </c>
      <c r="G158" s="228" t="s">
        <v>1</v>
      </c>
      <c r="H158" s="229"/>
      <c r="I158" s="229"/>
      <c r="J158" s="230">
        <f t="shared" si="20"/>
        <v>0</v>
      </c>
      <c r="K158" s="231"/>
      <c r="L158" s="34"/>
      <c r="M158" s="232" t="s">
        <v>1</v>
      </c>
      <c r="N158" s="233" t="s">
        <v>42</v>
      </c>
      <c r="O158" s="234"/>
      <c r="P158" s="234"/>
      <c r="Q158" s="234"/>
      <c r="R158" s="234"/>
      <c r="S158" s="234"/>
      <c r="T158" s="235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T158" s="18" t="s">
        <v>359</v>
      </c>
      <c r="AU158" s="18" t="s">
        <v>84</v>
      </c>
      <c r="AY158" s="18" t="s">
        <v>359</v>
      </c>
      <c r="BE158" s="178">
        <f>IF(N158="základná",J158,0)</f>
        <v>0</v>
      </c>
      <c r="BF158" s="178">
        <f>IF(N158="znížená",J158,0)</f>
        <v>0</v>
      </c>
      <c r="BG158" s="178">
        <f>IF(N158="zákl. prenesená",J158,0)</f>
        <v>0</v>
      </c>
      <c r="BH158" s="178">
        <f>IF(N158="zníž. prenesená",J158,0)</f>
        <v>0</v>
      </c>
      <c r="BI158" s="178">
        <f>IF(N158="nulová",J158,0)</f>
        <v>0</v>
      </c>
      <c r="BJ158" s="18" t="s">
        <v>105</v>
      </c>
      <c r="BK158" s="179">
        <f>I158*H158</f>
        <v>0</v>
      </c>
    </row>
    <row r="159" spans="1:65" s="2" customFormat="1" ht="6.95" customHeight="1">
      <c r="A159" s="33"/>
      <c r="B159" s="48"/>
      <c r="C159" s="49"/>
      <c r="D159" s="49"/>
      <c r="E159" s="49"/>
      <c r="F159" s="49"/>
      <c r="G159" s="49"/>
      <c r="H159" s="49"/>
      <c r="I159" s="122"/>
      <c r="J159" s="49"/>
      <c r="K159" s="49"/>
      <c r="L159" s="34"/>
      <c r="M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</row>
  </sheetData>
  <autoFilter ref="C123:K158" xr:uid="{00000000-0009-0000-0000-000003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54:D159" xr:uid="{00000000-0002-0000-0300-000000000000}">
      <formula1>"K, M"</formula1>
    </dataValidation>
    <dataValidation type="list" allowBlank="1" showInputMessage="1" showErrorMessage="1" error="Povolené sú hodnoty základná, znížená, nulová." sqref="N154:N159" xr:uid="{00000000-0002-0000-03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4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4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4"/>
      <c r="L2" s="281" t="s">
        <v>5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8" t="s">
        <v>94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96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106</v>
      </c>
      <c r="I4" s="94"/>
      <c r="L4" s="21"/>
      <c r="M4" s="97" t="s">
        <v>9</v>
      </c>
      <c r="AT4" s="18" t="s">
        <v>3</v>
      </c>
    </row>
    <row r="5" spans="1:46" s="1" customFormat="1" ht="6.95" customHeight="1">
      <c r="B5" s="21"/>
      <c r="I5" s="94"/>
      <c r="L5" s="21"/>
    </row>
    <row r="6" spans="1:46" s="1" customFormat="1" ht="12" customHeight="1">
      <c r="B6" s="21"/>
      <c r="D6" s="28" t="s">
        <v>14</v>
      </c>
      <c r="I6" s="94"/>
      <c r="L6" s="21"/>
    </row>
    <row r="7" spans="1:46" s="1" customFormat="1" ht="16.5" customHeight="1">
      <c r="B7" s="21"/>
      <c r="E7" s="282" t="str">
        <f>'Rekapitulácia stavby'!K6</f>
        <v>Fakultná nemocnica Trenčín, Prístavba výťahu k budove geriatrie</v>
      </c>
      <c r="F7" s="283"/>
      <c r="G7" s="283"/>
      <c r="H7" s="283"/>
      <c r="I7" s="94"/>
      <c r="L7" s="21"/>
    </row>
    <row r="8" spans="1:46" s="2" customFormat="1" ht="12" customHeight="1">
      <c r="A8" s="33"/>
      <c r="B8" s="34"/>
      <c r="C8" s="33"/>
      <c r="D8" s="28" t="s">
        <v>107</v>
      </c>
      <c r="E8" s="33"/>
      <c r="F8" s="33"/>
      <c r="G8" s="33"/>
      <c r="H8" s="33"/>
      <c r="I8" s="98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3" t="s">
        <v>1345</v>
      </c>
      <c r="F9" s="284"/>
      <c r="G9" s="284"/>
      <c r="H9" s="284"/>
      <c r="I9" s="98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98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99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1294</v>
      </c>
      <c r="G12" s="33"/>
      <c r="H12" s="33"/>
      <c r="I12" s="99" t="s">
        <v>20</v>
      </c>
      <c r="J12" s="56" t="str">
        <f>'Rekapitulácia stavby'!AN8</f>
        <v>25. 11. 2019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98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99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>Fakultná nemocnica Trenčín</v>
      </c>
      <c r="F15" s="33"/>
      <c r="G15" s="33"/>
      <c r="H15" s="33"/>
      <c r="I15" s="99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98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99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85" t="str">
        <f>'Rekapitulácia stavby'!E14</f>
        <v>Vyplň údaj</v>
      </c>
      <c r="F18" s="265"/>
      <c r="G18" s="265"/>
      <c r="H18" s="265"/>
      <c r="I18" s="99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98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99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PF7 s.r.o.</v>
      </c>
      <c r="F21" s="33"/>
      <c r="G21" s="33"/>
      <c r="H21" s="33"/>
      <c r="I21" s="99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98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99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>Ing. Žarnovický</v>
      </c>
      <c r="F24" s="33"/>
      <c r="G24" s="33"/>
      <c r="H24" s="33"/>
      <c r="I24" s="99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98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98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70" t="s">
        <v>1</v>
      </c>
      <c r="F27" s="270"/>
      <c r="G27" s="270"/>
      <c r="H27" s="270"/>
      <c r="I27" s="102"/>
      <c r="J27" s="100"/>
      <c r="K27" s="100"/>
      <c r="L27" s="103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98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04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36</v>
      </c>
      <c r="E30" s="33"/>
      <c r="F30" s="33"/>
      <c r="G30" s="33"/>
      <c r="H30" s="33"/>
      <c r="I30" s="98"/>
      <c r="J30" s="72">
        <f>ROUND(J123,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104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38</v>
      </c>
      <c r="G32" s="33"/>
      <c r="H32" s="33"/>
      <c r="I32" s="106" t="s">
        <v>37</v>
      </c>
      <c r="J32" s="37" t="s">
        <v>39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7" t="s">
        <v>40</v>
      </c>
      <c r="E33" s="28" t="s">
        <v>41</v>
      </c>
      <c r="F33" s="108">
        <f>ROUND((ROUND((SUM(BE123:BE140)),  2) + SUM(BE142:BE146)), 2)</f>
        <v>0</v>
      </c>
      <c r="G33" s="33"/>
      <c r="H33" s="33"/>
      <c r="I33" s="109">
        <v>0.2</v>
      </c>
      <c r="J33" s="108">
        <f>ROUND((ROUND(((SUM(BE123:BE140))*I33),  2) + (SUM(BE142:BE146)*I33)),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42</v>
      </c>
      <c r="F34" s="108">
        <f>ROUND((ROUND((SUM(BF123:BF140)),  2) + SUM(BF142:BF146)), 2)</f>
        <v>0</v>
      </c>
      <c r="G34" s="33"/>
      <c r="H34" s="33"/>
      <c r="I34" s="109">
        <v>0.2</v>
      </c>
      <c r="J34" s="108">
        <f>ROUND((ROUND(((SUM(BF123:BF140))*I34),  2) + (SUM(BF142:BF146)*I34)),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43</v>
      </c>
      <c r="F35" s="108">
        <f>ROUND((ROUND((SUM(BG123:BG140)),  2) + SUM(BG142:BG146)), 2)</f>
        <v>0</v>
      </c>
      <c r="G35" s="33"/>
      <c r="H35" s="33"/>
      <c r="I35" s="109">
        <v>0.2</v>
      </c>
      <c r="J35" s="108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44</v>
      </c>
      <c r="F36" s="108">
        <f>ROUND((ROUND((SUM(BH123:BH140)),  2) + SUM(BH142:BH146)), 2)</f>
        <v>0</v>
      </c>
      <c r="G36" s="33"/>
      <c r="H36" s="33"/>
      <c r="I36" s="109">
        <v>0.2</v>
      </c>
      <c r="J36" s="108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45</v>
      </c>
      <c r="F37" s="108">
        <f>ROUND((ROUND((SUM(BI123:BI140)),  2) + SUM(BI142:BI146)), 2)</f>
        <v>0</v>
      </c>
      <c r="G37" s="33"/>
      <c r="H37" s="33"/>
      <c r="I37" s="109">
        <v>0</v>
      </c>
      <c r="J37" s="108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98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0"/>
      <c r="D39" s="111" t="s">
        <v>46</v>
      </c>
      <c r="E39" s="61"/>
      <c r="F39" s="61"/>
      <c r="G39" s="112" t="s">
        <v>47</v>
      </c>
      <c r="H39" s="113" t="s">
        <v>48</v>
      </c>
      <c r="I39" s="114"/>
      <c r="J39" s="115">
        <f>SUM(J30:J37)</f>
        <v>0</v>
      </c>
      <c r="K39" s="116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98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I41" s="94"/>
      <c r="L41" s="21"/>
    </row>
    <row r="42" spans="1:31" s="1" customFormat="1" ht="14.45" customHeight="1">
      <c r="B42" s="21"/>
      <c r="I42" s="94"/>
      <c r="L42" s="21"/>
    </row>
    <row r="43" spans="1:31" s="1" customFormat="1" ht="14.45" customHeight="1">
      <c r="B43" s="21"/>
      <c r="I43" s="94"/>
      <c r="L43" s="21"/>
    </row>
    <row r="44" spans="1:31" s="1" customFormat="1" ht="14.45" customHeight="1">
      <c r="B44" s="21"/>
      <c r="I44" s="94"/>
      <c r="L44" s="21"/>
    </row>
    <row r="45" spans="1:31" s="1" customFormat="1" ht="14.45" customHeight="1">
      <c r="B45" s="21"/>
      <c r="I45" s="94"/>
      <c r="L45" s="21"/>
    </row>
    <row r="46" spans="1:31" s="1" customFormat="1" ht="14.45" customHeight="1">
      <c r="B46" s="21"/>
      <c r="I46" s="94"/>
      <c r="L46" s="21"/>
    </row>
    <row r="47" spans="1:31" s="1" customFormat="1" ht="14.45" customHeight="1">
      <c r="B47" s="21"/>
      <c r="I47" s="94"/>
      <c r="L47" s="21"/>
    </row>
    <row r="48" spans="1:31" s="1" customFormat="1" ht="14.45" customHeight="1">
      <c r="B48" s="21"/>
      <c r="I48" s="94"/>
      <c r="L48" s="21"/>
    </row>
    <row r="49" spans="1:31" s="1" customFormat="1" ht="14.45" customHeight="1">
      <c r="B49" s="21"/>
      <c r="I49" s="94"/>
      <c r="L49" s="21"/>
    </row>
    <row r="50" spans="1:31" s="2" customFormat="1" ht="14.45" customHeight="1">
      <c r="B50" s="43"/>
      <c r="D50" s="44" t="s">
        <v>49</v>
      </c>
      <c r="E50" s="45"/>
      <c r="F50" s="45"/>
      <c r="G50" s="44" t="s">
        <v>50</v>
      </c>
      <c r="H50" s="45"/>
      <c r="I50" s="117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51</v>
      </c>
      <c r="E61" s="36"/>
      <c r="F61" s="118" t="s">
        <v>52</v>
      </c>
      <c r="G61" s="46" t="s">
        <v>51</v>
      </c>
      <c r="H61" s="36"/>
      <c r="I61" s="119"/>
      <c r="J61" s="120" t="s">
        <v>52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53</v>
      </c>
      <c r="E65" s="47"/>
      <c r="F65" s="47"/>
      <c r="G65" s="44" t="s">
        <v>54</v>
      </c>
      <c r="H65" s="47"/>
      <c r="I65" s="121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51</v>
      </c>
      <c r="E76" s="36"/>
      <c r="F76" s="118" t="s">
        <v>52</v>
      </c>
      <c r="G76" s="46" t="s">
        <v>51</v>
      </c>
      <c r="H76" s="36"/>
      <c r="I76" s="119"/>
      <c r="J76" s="120" t="s">
        <v>52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22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23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109</v>
      </c>
      <c r="D82" s="33"/>
      <c r="E82" s="33"/>
      <c r="F82" s="33"/>
      <c r="G82" s="33"/>
      <c r="H82" s="33"/>
      <c r="I82" s="98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98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98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82" t="str">
        <f>E7</f>
        <v>Fakultná nemocnica Trenčín, Prístavba výťahu k budove geriatrie</v>
      </c>
      <c r="F85" s="283"/>
      <c r="G85" s="283"/>
      <c r="H85" s="283"/>
      <c r="I85" s="98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107</v>
      </c>
      <c r="D86" s="33"/>
      <c r="E86" s="33"/>
      <c r="F86" s="33"/>
      <c r="G86" s="33"/>
      <c r="H86" s="33"/>
      <c r="I86" s="98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3" t="str">
        <f>E9</f>
        <v>04 - Vykurovanie</v>
      </c>
      <c r="F87" s="284"/>
      <c r="G87" s="284"/>
      <c r="H87" s="284"/>
      <c r="I87" s="98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98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99" t="s">
        <v>20</v>
      </c>
      <c r="J89" s="56" t="str">
        <f>IF(J12="","",J12)</f>
        <v>25. 11. 2019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98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22</v>
      </c>
      <c r="D91" s="33"/>
      <c r="E91" s="33"/>
      <c r="F91" s="26" t="str">
        <f>E15</f>
        <v>Fakultná nemocnica Trenčín</v>
      </c>
      <c r="G91" s="33"/>
      <c r="H91" s="33"/>
      <c r="I91" s="99" t="s">
        <v>28</v>
      </c>
      <c r="J91" s="31" t="str">
        <f>E21</f>
        <v>PF7 s.r.o.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99" t="s">
        <v>32</v>
      </c>
      <c r="J92" s="31" t="str">
        <f>E24</f>
        <v>Ing. Žarnovický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98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4" t="s">
        <v>110</v>
      </c>
      <c r="D94" s="110"/>
      <c r="E94" s="110"/>
      <c r="F94" s="110"/>
      <c r="G94" s="110"/>
      <c r="H94" s="110"/>
      <c r="I94" s="125"/>
      <c r="J94" s="126" t="s">
        <v>111</v>
      </c>
      <c r="K94" s="110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98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7" t="s">
        <v>112</v>
      </c>
      <c r="D96" s="33"/>
      <c r="E96" s="33"/>
      <c r="F96" s="33"/>
      <c r="G96" s="33"/>
      <c r="H96" s="33"/>
      <c r="I96" s="98"/>
      <c r="J96" s="72">
        <f>J123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113</v>
      </c>
    </row>
    <row r="97" spans="1:31" s="9" customFormat="1" ht="24.95" customHeight="1">
      <c r="B97" s="128"/>
      <c r="D97" s="129" t="s">
        <v>1346</v>
      </c>
      <c r="E97" s="130"/>
      <c r="F97" s="130"/>
      <c r="G97" s="130"/>
      <c r="H97" s="130"/>
      <c r="I97" s="131"/>
      <c r="J97" s="132">
        <f>J124</f>
        <v>0</v>
      </c>
      <c r="L97" s="128"/>
    </row>
    <row r="98" spans="1:31" s="10" customFormat="1" ht="19.899999999999999" customHeight="1">
      <c r="B98" s="133"/>
      <c r="D98" s="134" t="s">
        <v>1347</v>
      </c>
      <c r="E98" s="135"/>
      <c r="F98" s="135"/>
      <c r="G98" s="135"/>
      <c r="H98" s="135"/>
      <c r="I98" s="136"/>
      <c r="J98" s="137">
        <f>J125</f>
        <v>0</v>
      </c>
      <c r="L98" s="133"/>
    </row>
    <row r="99" spans="1:31" s="10" customFormat="1" ht="19.899999999999999" customHeight="1">
      <c r="B99" s="133"/>
      <c r="D99" s="134" t="s">
        <v>1348</v>
      </c>
      <c r="E99" s="135"/>
      <c r="F99" s="135"/>
      <c r="G99" s="135"/>
      <c r="H99" s="135"/>
      <c r="I99" s="136"/>
      <c r="J99" s="137">
        <f>J128</f>
        <v>0</v>
      </c>
      <c r="L99" s="133"/>
    </row>
    <row r="100" spans="1:31" s="10" customFormat="1" ht="19.899999999999999" customHeight="1">
      <c r="B100" s="133"/>
      <c r="D100" s="134" t="s">
        <v>1349</v>
      </c>
      <c r="E100" s="135"/>
      <c r="F100" s="135"/>
      <c r="G100" s="135"/>
      <c r="H100" s="135"/>
      <c r="I100" s="136"/>
      <c r="J100" s="137">
        <f>J133</f>
        <v>0</v>
      </c>
      <c r="L100" s="133"/>
    </row>
    <row r="101" spans="1:31" s="10" customFormat="1" ht="19.899999999999999" customHeight="1">
      <c r="B101" s="133"/>
      <c r="D101" s="134" t="s">
        <v>1350</v>
      </c>
      <c r="E101" s="135"/>
      <c r="F101" s="135"/>
      <c r="G101" s="135"/>
      <c r="H101" s="135"/>
      <c r="I101" s="136"/>
      <c r="J101" s="137">
        <f>J137</f>
        <v>0</v>
      </c>
      <c r="L101" s="133"/>
    </row>
    <row r="102" spans="1:31" s="10" customFormat="1" ht="19.899999999999999" customHeight="1">
      <c r="B102" s="133"/>
      <c r="D102" s="134" t="s">
        <v>1351</v>
      </c>
      <c r="E102" s="135"/>
      <c r="F102" s="135"/>
      <c r="G102" s="135"/>
      <c r="H102" s="135"/>
      <c r="I102" s="136"/>
      <c r="J102" s="137">
        <f>J139</f>
        <v>0</v>
      </c>
      <c r="L102" s="133"/>
    </row>
    <row r="103" spans="1:31" s="9" customFormat="1" ht="21.75" customHeight="1">
      <c r="B103" s="128"/>
      <c r="D103" s="138" t="s">
        <v>126</v>
      </c>
      <c r="I103" s="139"/>
      <c r="J103" s="140">
        <f>J141</f>
        <v>0</v>
      </c>
      <c r="L103" s="128"/>
    </row>
    <row r="104" spans="1:31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98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5" customHeight="1">
      <c r="A105" s="33"/>
      <c r="B105" s="48"/>
      <c r="C105" s="49"/>
      <c r="D105" s="49"/>
      <c r="E105" s="49"/>
      <c r="F105" s="49"/>
      <c r="G105" s="49"/>
      <c r="H105" s="49"/>
      <c r="I105" s="122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31" s="2" customFormat="1" ht="6.95" customHeight="1">
      <c r="A109" s="33"/>
      <c r="B109" s="50"/>
      <c r="C109" s="51"/>
      <c r="D109" s="51"/>
      <c r="E109" s="51"/>
      <c r="F109" s="51"/>
      <c r="G109" s="51"/>
      <c r="H109" s="51"/>
      <c r="I109" s="123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4.95" customHeight="1">
      <c r="A110" s="33"/>
      <c r="B110" s="34"/>
      <c r="C110" s="22" t="s">
        <v>127</v>
      </c>
      <c r="D110" s="33"/>
      <c r="E110" s="33"/>
      <c r="F110" s="33"/>
      <c r="G110" s="33"/>
      <c r="H110" s="33"/>
      <c r="I110" s="98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98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14</v>
      </c>
      <c r="D112" s="33"/>
      <c r="E112" s="33"/>
      <c r="F112" s="33"/>
      <c r="G112" s="33"/>
      <c r="H112" s="33"/>
      <c r="I112" s="98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82" t="str">
        <f>E7</f>
        <v>Fakultná nemocnica Trenčín, Prístavba výťahu k budove geriatrie</v>
      </c>
      <c r="F113" s="283"/>
      <c r="G113" s="283"/>
      <c r="H113" s="283"/>
      <c r="I113" s="98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107</v>
      </c>
      <c r="D114" s="33"/>
      <c r="E114" s="33"/>
      <c r="F114" s="33"/>
      <c r="G114" s="33"/>
      <c r="H114" s="33"/>
      <c r="I114" s="98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43" t="str">
        <f>E9</f>
        <v>04 - Vykurovanie</v>
      </c>
      <c r="F115" s="284"/>
      <c r="G115" s="284"/>
      <c r="H115" s="284"/>
      <c r="I115" s="98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98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18</v>
      </c>
      <c r="D117" s="33"/>
      <c r="E117" s="33"/>
      <c r="F117" s="26" t="str">
        <f>F12</f>
        <v xml:space="preserve"> </v>
      </c>
      <c r="G117" s="33"/>
      <c r="H117" s="33"/>
      <c r="I117" s="99" t="s">
        <v>20</v>
      </c>
      <c r="J117" s="56" t="str">
        <f>IF(J12="","",J12)</f>
        <v>25. 11. 2019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98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2" customHeight="1">
      <c r="A119" s="33"/>
      <c r="B119" s="34"/>
      <c r="C119" s="28" t="s">
        <v>22</v>
      </c>
      <c r="D119" s="33"/>
      <c r="E119" s="33"/>
      <c r="F119" s="26" t="str">
        <f>E15</f>
        <v>Fakultná nemocnica Trenčín</v>
      </c>
      <c r="G119" s="33"/>
      <c r="H119" s="33"/>
      <c r="I119" s="99" t="s">
        <v>28</v>
      </c>
      <c r="J119" s="31" t="str">
        <f>E21</f>
        <v>PF7 s.r.o.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26</v>
      </c>
      <c r="D120" s="33"/>
      <c r="E120" s="33"/>
      <c r="F120" s="26" t="str">
        <f>IF(E18="","",E18)</f>
        <v>Vyplň údaj</v>
      </c>
      <c r="G120" s="33"/>
      <c r="H120" s="33"/>
      <c r="I120" s="99" t="s">
        <v>32</v>
      </c>
      <c r="J120" s="31" t="str">
        <f>E24</f>
        <v>Ing. Žarnovický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>
      <c r="A121" s="33"/>
      <c r="B121" s="34"/>
      <c r="C121" s="33"/>
      <c r="D121" s="33"/>
      <c r="E121" s="33"/>
      <c r="F121" s="33"/>
      <c r="G121" s="33"/>
      <c r="H121" s="33"/>
      <c r="I121" s="98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41"/>
      <c r="B122" s="142"/>
      <c r="C122" s="143" t="s">
        <v>128</v>
      </c>
      <c r="D122" s="144" t="s">
        <v>61</v>
      </c>
      <c r="E122" s="144" t="s">
        <v>57</v>
      </c>
      <c r="F122" s="144" t="s">
        <v>58</v>
      </c>
      <c r="G122" s="144" t="s">
        <v>129</v>
      </c>
      <c r="H122" s="144" t="s">
        <v>130</v>
      </c>
      <c r="I122" s="145" t="s">
        <v>131</v>
      </c>
      <c r="J122" s="146" t="s">
        <v>111</v>
      </c>
      <c r="K122" s="147" t="s">
        <v>132</v>
      </c>
      <c r="L122" s="148"/>
      <c r="M122" s="63" t="s">
        <v>1</v>
      </c>
      <c r="N122" s="64" t="s">
        <v>40</v>
      </c>
      <c r="O122" s="64" t="s">
        <v>133</v>
      </c>
      <c r="P122" s="64" t="s">
        <v>134</v>
      </c>
      <c r="Q122" s="64" t="s">
        <v>135</v>
      </c>
      <c r="R122" s="64" t="s">
        <v>136</v>
      </c>
      <c r="S122" s="64" t="s">
        <v>137</v>
      </c>
      <c r="T122" s="65" t="s">
        <v>138</v>
      </c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41"/>
    </row>
    <row r="123" spans="1:65" s="2" customFormat="1" ht="22.9" customHeight="1">
      <c r="A123" s="33"/>
      <c r="B123" s="34"/>
      <c r="C123" s="70" t="s">
        <v>112</v>
      </c>
      <c r="D123" s="33"/>
      <c r="E123" s="33"/>
      <c r="F123" s="33"/>
      <c r="G123" s="33"/>
      <c r="H123" s="33"/>
      <c r="I123" s="98"/>
      <c r="J123" s="149">
        <f>BK123</f>
        <v>0</v>
      </c>
      <c r="K123" s="33"/>
      <c r="L123" s="34"/>
      <c r="M123" s="66"/>
      <c r="N123" s="57"/>
      <c r="O123" s="67"/>
      <c r="P123" s="150">
        <f>P124+P141</f>
        <v>0</v>
      </c>
      <c r="Q123" s="67"/>
      <c r="R123" s="150">
        <f>R124+R141</f>
        <v>0</v>
      </c>
      <c r="S123" s="67"/>
      <c r="T123" s="151">
        <f>T124+T141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75</v>
      </c>
      <c r="AU123" s="18" t="s">
        <v>113</v>
      </c>
      <c r="BK123" s="152">
        <f>BK124+BK141</f>
        <v>0</v>
      </c>
    </row>
    <row r="124" spans="1:65" s="12" customFormat="1" ht="25.9" customHeight="1">
      <c r="B124" s="153"/>
      <c r="D124" s="154" t="s">
        <v>75</v>
      </c>
      <c r="E124" s="155" t="s">
        <v>1300</v>
      </c>
      <c r="F124" s="155" t="s">
        <v>93</v>
      </c>
      <c r="I124" s="156"/>
      <c r="J124" s="140">
        <f>BK124</f>
        <v>0</v>
      </c>
      <c r="L124" s="153"/>
      <c r="M124" s="157"/>
      <c r="N124" s="158"/>
      <c r="O124" s="158"/>
      <c r="P124" s="159">
        <f>P125+P128+P133+P137+P139</f>
        <v>0</v>
      </c>
      <c r="Q124" s="158"/>
      <c r="R124" s="159">
        <f>R125+R128+R133+R137+R139</f>
        <v>0</v>
      </c>
      <c r="S124" s="158"/>
      <c r="T124" s="160">
        <f>T125+T128+T133+T137+T139</f>
        <v>0</v>
      </c>
      <c r="AR124" s="154" t="s">
        <v>84</v>
      </c>
      <c r="AT124" s="161" t="s">
        <v>75</v>
      </c>
      <c r="AU124" s="161" t="s">
        <v>76</v>
      </c>
      <c r="AY124" s="154" t="s">
        <v>141</v>
      </c>
      <c r="BK124" s="162">
        <f>BK125+BK128+BK133+BK137+BK139</f>
        <v>0</v>
      </c>
    </row>
    <row r="125" spans="1:65" s="12" customFormat="1" ht="22.9" customHeight="1">
      <c r="B125" s="153"/>
      <c r="D125" s="154" t="s">
        <v>75</v>
      </c>
      <c r="E125" s="163" t="s">
        <v>1340</v>
      </c>
      <c r="F125" s="163" t="s">
        <v>1352</v>
      </c>
      <c r="I125" s="156"/>
      <c r="J125" s="164">
        <f>BK125</f>
        <v>0</v>
      </c>
      <c r="L125" s="153"/>
      <c r="M125" s="157"/>
      <c r="N125" s="158"/>
      <c r="O125" s="158"/>
      <c r="P125" s="159">
        <f>SUM(P126:P127)</f>
        <v>0</v>
      </c>
      <c r="Q125" s="158"/>
      <c r="R125" s="159">
        <f>SUM(R126:R127)</f>
        <v>0</v>
      </c>
      <c r="S125" s="158"/>
      <c r="T125" s="160">
        <f>SUM(T126:T127)</f>
        <v>0</v>
      </c>
      <c r="AR125" s="154" t="s">
        <v>84</v>
      </c>
      <c r="AT125" s="161" t="s">
        <v>75</v>
      </c>
      <c r="AU125" s="161" t="s">
        <v>84</v>
      </c>
      <c r="AY125" s="154" t="s">
        <v>141</v>
      </c>
      <c r="BK125" s="162">
        <f>SUM(BK126:BK127)</f>
        <v>0</v>
      </c>
    </row>
    <row r="126" spans="1:65" s="2" customFormat="1" ht="33" customHeight="1">
      <c r="A126" s="33"/>
      <c r="B126" s="165"/>
      <c r="C126" s="166" t="s">
        <v>84</v>
      </c>
      <c r="D126" s="166" t="s">
        <v>143</v>
      </c>
      <c r="E126" s="167" t="s">
        <v>1353</v>
      </c>
      <c r="F126" s="168" t="s">
        <v>1354</v>
      </c>
      <c r="G126" s="169" t="s">
        <v>1355</v>
      </c>
      <c r="H126" s="170">
        <v>10</v>
      </c>
      <c r="I126" s="170"/>
      <c r="J126" s="171">
        <f>ROUND(I126*H126,3)</f>
        <v>0</v>
      </c>
      <c r="K126" s="172"/>
      <c r="L126" s="34"/>
      <c r="M126" s="173" t="s">
        <v>1</v>
      </c>
      <c r="N126" s="174" t="s">
        <v>42</v>
      </c>
      <c r="O126" s="59"/>
      <c r="P126" s="175">
        <f>O126*H126</f>
        <v>0</v>
      </c>
      <c r="Q126" s="175">
        <v>0</v>
      </c>
      <c r="R126" s="175">
        <f>Q126*H126</f>
        <v>0</v>
      </c>
      <c r="S126" s="175">
        <v>0</v>
      </c>
      <c r="T126" s="176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77" t="s">
        <v>146</v>
      </c>
      <c r="AT126" s="177" t="s">
        <v>143</v>
      </c>
      <c r="AU126" s="177" t="s">
        <v>105</v>
      </c>
      <c r="AY126" s="18" t="s">
        <v>141</v>
      </c>
      <c r="BE126" s="178">
        <f>IF(N126="základná",J126,0)</f>
        <v>0</v>
      </c>
      <c r="BF126" s="178">
        <f>IF(N126="znížená",J126,0)</f>
        <v>0</v>
      </c>
      <c r="BG126" s="178">
        <f>IF(N126="zákl. prenesená",J126,0)</f>
        <v>0</v>
      </c>
      <c r="BH126" s="178">
        <f>IF(N126="zníž. prenesená",J126,0)</f>
        <v>0</v>
      </c>
      <c r="BI126" s="178">
        <f>IF(N126="nulová",J126,0)</f>
        <v>0</v>
      </c>
      <c r="BJ126" s="18" t="s">
        <v>105</v>
      </c>
      <c r="BK126" s="179">
        <f>ROUND(I126*H126,3)</f>
        <v>0</v>
      </c>
      <c r="BL126" s="18" t="s">
        <v>146</v>
      </c>
      <c r="BM126" s="177" t="s">
        <v>146</v>
      </c>
    </row>
    <row r="127" spans="1:65" s="2" customFormat="1" ht="16.5" customHeight="1">
      <c r="A127" s="33"/>
      <c r="B127" s="165"/>
      <c r="C127" s="166" t="s">
        <v>105</v>
      </c>
      <c r="D127" s="166" t="s">
        <v>143</v>
      </c>
      <c r="E127" s="167" t="s">
        <v>1356</v>
      </c>
      <c r="F127" s="168" t="s">
        <v>1357</v>
      </c>
      <c r="G127" s="169" t="s">
        <v>1358</v>
      </c>
      <c r="H127" s="170">
        <v>1</v>
      </c>
      <c r="I127" s="170"/>
      <c r="J127" s="171">
        <f>ROUND(I127*H127,3)</f>
        <v>0</v>
      </c>
      <c r="K127" s="172"/>
      <c r="L127" s="34"/>
      <c r="M127" s="173" t="s">
        <v>1</v>
      </c>
      <c r="N127" s="174" t="s">
        <v>42</v>
      </c>
      <c r="O127" s="59"/>
      <c r="P127" s="175">
        <f>O127*H127</f>
        <v>0</v>
      </c>
      <c r="Q127" s="175">
        <v>0</v>
      </c>
      <c r="R127" s="175">
        <f>Q127*H127</f>
        <v>0</v>
      </c>
      <c r="S127" s="175">
        <v>0</v>
      </c>
      <c r="T127" s="176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77" t="s">
        <v>146</v>
      </c>
      <c r="AT127" s="177" t="s">
        <v>143</v>
      </c>
      <c r="AU127" s="177" t="s">
        <v>105</v>
      </c>
      <c r="AY127" s="18" t="s">
        <v>141</v>
      </c>
      <c r="BE127" s="178">
        <f>IF(N127="základná",J127,0)</f>
        <v>0</v>
      </c>
      <c r="BF127" s="178">
        <f>IF(N127="znížená",J127,0)</f>
        <v>0</v>
      </c>
      <c r="BG127" s="178">
        <f>IF(N127="zákl. prenesená",J127,0)</f>
        <v>0</v>
      </c>
      <c r="BH127" s="178">
        <f>IF(N127="zníž. prenesená",J127,0)</f>
        <v>0</v>
      </c>
      <c r="BI127" s="178">
        <f>IF(N127="nulová",J127,0)</f>
        <v>0</v>
      </c>
      <c r="BJ127" s="18" t="s">
        <v>105</v>
      </c>
      <c r="BK127" s="179">
        <f>ROUND(I127*H127,3)</f>
        <v>0</v>
      </c>
      <c r="BL127" s="18" t="s">
        <v>146</v>
      </c>
      <c r="BM127" s="177" t="s">
        <v>175</v>
      </c>
    </row>
    <row r="128" spans="1:65" s="12" customFormat="1" ht="22.9" customHeight="1">
      <c r="B128" s="153"/>
      <c r="D128" s="154" t="s">
        <v>75</v>
      </c>
      <c r="E128" s="163" t="s">
        <v>1359</v>
      </c>
      <c r="F128" s="163" t="s">
        <v>1360</v>
      </c>
      <c r="I128" s="156"/>
      <c r="J128" s="164">
        <f>BK128</f>
        <v>0</v>
      </c>
      <c r="L128" s="153"/>
      <c r="M128" s="157"/>
      <c r="N128" s="158"/>
      <c r="O128" s="158"/>
      <c r="P128" s="159">
        <f>SUM(P129:P132)</f>
        <v>0</v>
      </c>
      <c r="Q128" s="158"/>
      <c r="R128" s="159">
        <f>SUM(R129:R132)</f>
        <v>0</v>
      </c>
      <c r="S128" s="158"/>
      <c r="T128" s="160">
        <f>SUM(T129:T132)</f>
        <v>0</v>
      </c>
      <c r="AR128" s="154" t="s">
        <v>84</v>
      </c>
      <c r="AT128" s="161" t="s">
        <v>75</v>
      </c>
      <c r="AU128" s="161" t="s">
        <v>84</v>
      </c>
      <c r="AY128" s="154" t="s">
        <v>141</v>
      </c>
      <c r="BK128" s="162">
        <f>SUM(BK129:BK132)</f>
        <v>0</v>
      </c>
    </row>
    <row r="129" spans="1:65" s="2" customFormat="1" ht="21.75" customHeight="1">
      <c r="A129" s="33"/>
      <c r="B129" s="165"/>
      <c r="C129" s="166" t="s">
        <v>156</v>
      </c>
      <c r="D129" s="166" t="s">
        <v>143</v>
      </c>
      <c r="E129" s="167" t="s">
        <v>1361</v>
      </c>
      <c r="F129" s="168" t="s">
        <v>1362</v>
      </c>
      <c r="G129" s="169" t="s">
        <v>1</v>
      </c>
      <c r="H129" s="170">
        <v>0</v>
      </c>
      <c r="I129" s="170"/>
      <c r="J129" s="171">
        <f>ROUND(I129*H129,3)</f>
        <v>0</v>
      </c>
      <c r="K129" s="172"/>
      <c r="L129" s="34"/>
      <c r="M129" s="173" t="s">
        <v>1</v>
      </c>
      <c r="N129" s="174" t="s">
        <v>42</v>
      </c>
      <c r="O129" s="59"/>
      <c r="P129" s="175">
        <f>O129*H129</f>
        <v>0</v>
      </c>
      <c r="Q129" s="175">
        <v>0</v>
      </c>
      <c r="R129" s="175">
        <f>Q129*H129</f>
        <v>0</v>
      </c>
      <c r="S129" s="175">
        <v>0</v>
      </c>
      <c r="T129" s="176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77" t="s">
        <v>146</v>
      </c>
      <c r="AT129" s="177" t="s">
        <v>143</v>
      </c>
      <c r="AU129" s="177" t="s">
        <v>105</v>
      </c>
      <c r="AY129" s="18" t="s">
        <v>141</v>
      </c>
      <c r="BE129" s="178">
        <f>IF(N129="základná",J129,0)</f>
        <v>0</v>
      </c>
      <c r="BF129" s="178">
        <f>IF(N129="znížená",J129,0)</f>
        <v>0</v>
      </c>
      <c r="BG129" s="178">
        <f>IF(N129="zákl. prenesená",J129,0)</f>
        <v>0</v>
      </c>
      <c r="BH129" s="178">
        <f>IF(N129="zníž. prenesená",J129,0)</f>
        <v>0</v>
      </c>
      <c r="BI129" s="178">
        <f>IF(N129="nulová",J129,0)</f>
        <v>0</v>
      </c>
      <c r="BJ129" s="18" t="s">
        <v>105</v>
      </c>
      <c r="BK129" s="179">
        <f>ROUND(I129*H129,3)</f>
        <v>0</v>
      </c>
      <c r="BL129" s="18" t="s">
        <v>146</v>
      </c>
      <c r="BM129" s="177" t="s">
        <v>187</v>
      </c>
    </row>
    <row r="130" spans="1:65" s="2" customFormat="1" ht="16.5" customHeight="1">
      <c r="A130" s="33"/>
      <c r="B130" s="165"/>
      <c r="C130" s="166" t="s">
        <v>146</v>
      </c>
      <c r="D130" s="166" t="s">
        <v>143</v>
      </c>
      <c r="E130" s="167" t="s">
        <v>1363</v>
      </c>
      <c r="F130" s="168" t="s">
        <v>1364</v>
      </c>
      <c r="G130" s="169" t="s">
        <v>220</v>
      </c>
      <c r="H130" s="170">
        <v>12</v>
      </c>
      <c r="I130" s="170"/>
      <c r="J130" s="171">
        <f>ROUND(I130*H130,3)</f>
        <v>0</v>
      </c>
      <c r="K130" s="172"/>
      <c r="L130" s="34"/>
      <c r="M130" s="173" t="s">
        <v>1</v>
      </c>
      <c r="N130" s="174" t="s">
        <v>42</v>
      </c>
      <c r="O130" s="59"/>
      <c r="P130" s="175">
        <f>O130*H130</f>
        <v>0</v>
      </c>
      <c r="Q130" s="175">
        <v>0</v>
      </c>
      <c r="R130" s="175">
        <f>Q130*H130</f>
        <v>0</v>
      </c>
      <c r="S130" s="175">
        <v>0</v>
      </c>
      <c r="T130" s="176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77" t="s">
        <v>146</v>
      </c>
      <c r="AT130" s="177" t="s">
        <v>143</v>
      </c>
      <c r="AU130" s="177" t="s">
        <v>105</v>
      </c>
      <c r="AY130" s="18" t="s">
        <v>141</v>
      </c>
      <c r="BE130" s="178">
        <f>IF(N130="základná",J130,0)</f>
        <v>0</v>
      </c>
      <c r="BF130" s="178">
        <f>IF(N130="znížená",J130,0)</f>
        <v>0</v>
      </c>
      <c r="BG130" s="178">
        <f>IF(N130="zákl. prenesená",J130,0)</f>
        <v>0</v>
      </c>
      <c r="BH130" s="178">
        <f>IF(N130="zníž. prenesená",J130,0)</f>
        <v>0</v>
      </c>
      <c r="BI130" s="178">
        <f>IF(N130="nulová",J130,0)</f>
        <v>0</v>
      </c>
      <c r="BJ130" s="18" t="s">
        <v>105</v>
      </c>
      <c r="BK130" s="179">
        <f>ROUND(I130*H130,3)</f>
        <v>0</v>
      </c>
      <c r="BL130" s="18" t="s">
        <v>146</v>
      </c>
      <c r="BM130" s="177" t="s">
        <v>202</v>
      </c>
    </row>
    <row r="131" spans="1:65" s="2" customFormat="1" ht="16.5" customHeight="1">
      <c r="A131" s="33"/>
      <c r="B131" s="165"/>
      <c r="C131" s="166" t="s">
        <v>165</v>
      </c>
      <c r="D131" s="166" t="s">
        <v>143</v>
      </c>
      <c r="E131" s="167" t="s">
        <v>1365</v>
      </c>
      <c r="F131" s="168" t="s">
        <v>1366</v>
      </c>
      <c r="G131" s="169" t="s">
        <v>220</v>
      </c>
      <c r="H131" s="170">
        <v>12</v>
      </c>
      <c r="I131" s="170"/>
      <c r="J131" s="171">
        <f>ROUND(I131*H131,3)</f>
        <v>0</v>
      </c>
      <c r="K131" s="172"/>
      <c r="L131" s="34"/>
      <c r="M131" s="173" t="s">
        <v>1</v>
      </c>
      <c r="N131" s="174" t="s">
        <v>42</v>
      </c>
      <c r="O131" s="59"/>
      <c r="P131" s="175">
        <f>O131*H131</f>
        <v>0</v>
      </c>
      <c r="Q131" s="175">
        <v>0</v>
      </c>
      <c r="R131" s="175">
        <f>Q131*H131</f>
        <v>0</v>
      </c>
      <c r="S131" s="175">
        <v>0</v>
      </c>
      <c r="T131" s="176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77" t="s">
        <v>146</v>
      </c>
      <c r="AT131" s="177" t="s">
        <v>143</v>
      </c>
      <c r="AU131" s="177" t="s">
        <v>105</v>
      </c>
      <c r="AY131" s="18" t="s">
        <v>141</v>
      </c>
      <c r="BE131" s="178">
        <f>IF(N131="základná",J131,0)</f>
        <v>0</v>
      </c>
      <c r="BF131" s="178">
        <f>IF(N131="znížená",J131,0)</f>
        <v>0</v>
      </c>
      <c r="BG131" s="178">
        <f>IF(N131="zákl. prenesená",J131,0)</f>
        <v>0</v>
      </c>
      <c r="BH131" s="178">
        <f>IF(N131="zníž. prenesená",J131,0)</f>
        <v>0</v>
      </c>
      <c r="BI131" s="178">
        <f>IF(N131="nulová",J131,0)</f>
        <v>0</v>
      </c>
      <c r="BJ131" s="18" t="s">
        <v>105</v>
      </c>
      <c r="BK131" s="179">
        <f>ROUND(I131*H131,3)</f>
        <v>0</v>
      </c>
      <c r="BL131" s="18" t="s">
        <v>146</v>
      </c>
      <c r="BM131" s="177" t="s">
        <v>217</v>
      </c>
    </row>
    <row r="132" spans="1:65" s="2" customFormat="1" ht="16.5" customHeight="1">
      <c r="A132" s="33"/>
      <c r="B132" s="165"/>
      <c r="C132" s="166" t="s">
        <v>175</v>
      </c>
      <c r="D132" s="166" t="s">
        <v>143</v>
      </c>
      <c r="E132" s="167" t="s">
        <v>1367</v>
      </c>
      <c r="F132" s="168" t="s">
        <v>1368</v>
      </c>
      <c r="G132" s="169" t="s">
        <v>220</v>
      </c>
      <c r="H132" s="170">
        <v>12</v>
      </c>
      <c r="I132" s="170"/>
      <c r="J132" s="171">
        <f>ROUND(I132*H132,3)</f>
        <v>0</v>
      </c>
      <c r="K132" s="172"/>
      <c r="L132" s="34"/>
      <c r="M132" s="173" t="s">
        <v>1</v>
      </c>
      <c r="N132" s="174" t="s">
        <v>42</v>
      </c>
      <c r="O132" s="59"/>
      <c r="P132" s="175">
        <f>O132*H132</f>
        <v>0</v>
      </c>
      <c r="Q132" s="175">
        <v>0</v>
      </c>
      <c r="R132" s="175">
        <f>Q132*H132</f>
        <v>0</v>
      </c>
      <c r="S132" s="175">
        <v>0</v>
      </c>
      <c r="T132" s="176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77" t="s">
        <v>146</v>
      </c>
      <c r="AT132" s="177" t="s">
        <v>143</v>
      </c>
      <c r="AU132" s="177" t="s">
        <v>105</v>
      </c>
      <c r="AY132" s="18" t="s">
        <v>141</v>
      </c>
      <c r="BE132" s="178">
        <f>IF(N132="základná",J132,0)</f>
        <v>0</v>
      </c>
      <c r="BF132" s="178">
        <f>IF(N132="znížená",J132,0)</f>
        <v>0</v>
      </c>
      <c r="BG132" s="178">
        <f>IF(N132="zákl. prenesená",J132,0)</f>
        <v>0</v>
      </c>
      <c r="BH132" s="178">
        <f>IF(N132="zníž. prenesená",J132,0)</f>
        <v>0</v>
      </c>
      <c r="BI132" s="178">
        <f>IF(N132="nulová",J132,0)</f>
        <v>0</v>
      </c>
      <c r="BJ132" s="18" t="s">
        <v>105</v>
      </c>
      <c r="BK132" s="179">
        <f>ROUND(I132*H132,3)</f>
        <v>0</v>
      </c>
      <c r="BL132" s="18" t="s">
        <v>146</v>
      </c>
      <c r="BM132" s="177" t="s">
        <v>228</v>
      </c>
    </row>
    <row r="133" spans="1:65" s="12" customFormat="1" ht="22.9" customHeight="1">
      <c r="B133" s="153"/>
      <c r="D133" s="154" t="s">
        <v>75</v>
      </c>
      <c r="E133" s="163" t="s">
        <v>1369</v>
      </c>
      <c r="F133" s="163" t="s">
        <v>1370</v>
      </c>
      <c r="I133" s="156"/>
      <c r="J133" s="164">
        <f>BK133</f>
        <v>0</v>
      </c>
      <c r="L133" s="153"/>
      <c r="M133" s="157"/>
      <c r="N133" s="158"/>
      <c r="O133" s="158"/>
      <c r="P133" s="159">
        <f>SUM(P134:P136)</f>
        <v>0</v>
      </c>
      <c r="Q133" s="158"/>
      <c r="R133" s="159">
        <f>SUM(R134:R136)</f>
        <v>0</v>
      </c>
      <c r="S133" s="158"/>
      <c r="T133" s="160">
        <f>SUM(T134:T136)</f>
        <v>0</v>
      </c>
      <c r="AR133" s="154" t="s">
        <v>84</v>
      </c>
      <c r="AT133" s="161" t="s">
        <v>75</v>
      </c>
      <c r="AU133" s="161" t="s">
        <v>84</v>
      </c>
      <c r="AY133" s="154" t="s">
        <v>141</v>
      </c>
      <c r="BK133" s="162">
        <f>SUM(BK134:BK136)</f>
        <v>0</v>
      </c>
    </row>
    <row r="134" spans="1:65" s="2" customFormat="1" ht="21.75" customHeight="1">
      <c r="A134" s="33"/>
      <c r="B134" s="165"/>
      <c r="C134" s="166" t="s">
        <v>182</v>
      </c>
      <c r="D134" s="166" t="s">
        <v>143</v>
      </c>
      <c r="E134" s="167" t="s">
        <v>1371</v>
      </c>
      <c r="F134" s="168" t="s">
        <v>1372</v>
      </c>
      <c r="G134" s="169" t="s">
        <v>1</v>
      </c>
      <c r="H134" s="170">
        <v>0</v>
      </c>
      <c r="I134" s="170"/>
      <c r="J134" s="171">
        <f>ROUND(I134*H134,3)</f>
        <v>0</v>
      </c>
      <c r="K134" s="172"/>
      <c r="L134" s="34"/>
      <c r="M134" s="173" t="s">
        <v>1</v>
      </c>
      <c r="N134" s="174" t="s">
        <v>42</v>
      </c>
      <c r="O134" s="59"/>
      <c r="P134" s="175">
        <f>O134*H134</f>
        <v>0</v>
      </c>
      <c r="Q134" s="175">
        <v>0</v>
      </c>
      <c r="R134" s="175">
        <f>Q134*H134</f>
        <v>0</v>
      </c>
      <c r="S134" s="175">
        <v>0</v>
      </c>
      <c r="T134" s="176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77" t="s">
        <v>146</v>
      </c>
      <c r="AT134" s="177" t="s">
        <v>143</v>
      </c>
      <c r="AU134" s="177" t="s">
        <v>105</v>
      </c>
      <c r="AY134" s="18" t="s">
        <v>141</v>
      </c>
      <c r="BE134" s="178">
        <f>IF(N134="základná",J134,0)</f>
        <v>0</v>
      </c>
      <c r="BF134" s="178">
        <f>IF(N134="znížená",J134,0)</f>
        <v>0</v>
      </c>
      <c r="BG134" s="178">
        <f>IF(N134="zákl. prenesená",J134,0)</f>
        <v>0</v>
      </c>
      <c r="BH134" s="178">
        <f>IF(N134="zníž. prenesená",J134,0)</f>
        <v>0</v>
      </c>
      <c r="BI134" s="178">
        <f>IF(N134="nulová",J134,0)</f>
        <v>0</v>
      </c>
      <c r="BJ134" s="18" t="s">
        <v>105</v>
      </c>
      <c r="BK134" s="179">
        <f>ROUND(I134*H134,3)</f>
        <v>0</v>
      </c>
      <c r="BL134" s="18" t="s">
        <v>146</v>
      </c>
      <c r="BM134" s="177" t="s">
        <v>239</v>
      </c>
    </row>
    <row r="135" spans="1:65" s="2" customFormat="1" ht="16.5" customHeight="1">
      <c r="A135" s="33"/>
      <c r="B135" s="165"/>
      <c r="C135" s="166" t="s">
        <v>187</v>
      </c>
      <c r="D135" s="166" t="s">
        <v>143</v>
      </c>
      <c r="E135" s="167" t="s">
        <v>1373</v>
      </c>
      <c r="F135" s="168" t="s">
        <v>1374</v>
      </c>
      <c r="G135" s="169" t="s">
        <v>194</v>
      </c>
      <c r="H135" s="170">
        <v>1</v>
      </c>
      <c r="I135" s="170"/>
      <c r="J135" s="171">
        <f>ROUND(I135*H135,3)</f>
        <v>0</v>
      </c>
      <c r="K135" s="172"/>
      <c r="L135" s="34"/>
      <c r="M135" s="173" t="s">
        <v>1</v>
      </c>
      <c r="N135" s="174" t="s">
        <v>42</v>
      </c>
      <c r="O135" s="59"/>
      <c r="P135" s="175">
        <f>O135*H135</f>
        <v>0</v>
      </c>
      <c r="Q135" s="175">
        <v>0</v>
      </c>
      <c r="R135" s="175">
        <f>Q135*H135</f>
        <v>0</v>
      </c>
      <c r="S135" s="175">
        <v>0</v>
      </c>
      <c r="T135" s="176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77" t="s">
        <v>146</v>
      </c>
      <c r="AT135" s="177" t="s">
        <v>143</v>
      </c>
      <c r="AU135" s="177" t="s">
        <v>105</v>
      </c>
      <c r="AY135" s="18" t="s">
        <v>141</v>
      </c>
      <c r="BE135" s="178">
        <f>IF(N135="základná",J135,0)</f>
        <v>0</v>
      </c>
      <c r="BF135" s="178">
        <f>IF(N135="znížená",J135,0)</f>
        <v>0</v>
      </c>
      <c r="BG135" s="178">
        <f>IF(N135="zákl. prenesená",J135,0)</f>
        <v>0</v>
      </c>
      <c r="BH135" s="178">
        <f>IF(N135="zníž. prenesená",J135,0)</f>
        <v>0</v>
      </c>
      <c r="BI135" s="178">
        <f>IF(N135="nulová",J135,0)</f>
        <v>0</v>
      </c>
      <c r="BJ135" s="18" t="s">
        <v>105</v>
      </c>
      <c r="BK135" s="179">
        <f>ROUND(I135*H135,3)</f>
        <v>0</v>
      </c>
      <c r="BL135" s="18" t="s">
        <v>146</v>
      </c>
      <c r="BM135" s="177" t="s">
        <v>249</v>
      </c>
    </row>
    <row r="136" spans="1:65" s="2" customFormat="1" ht="21.75" customHeight="1">
      <c r="A136" s="33"/>
      <c r="B136" s="165"/>
      <c r="C136" s="166" t="s">
        <v>154</v>
      </c>
      <c r="D136" s="166" t="s">
        <v>143</v>
      </c>
      <c r="E136" s="167" t="s">
        <v>1375</v>
      </c>
      <c r="F136" s="168" t="s">
        <v>1376</v>
      </c>
      <c r="G136" s="169" t="s">
        <v>194</v>
      </c>
      <c r="H136" s="170">
        <v>1</v>
      </c>
      <c r="I136" s="170"/>
      <c r="J136" s="171">
        <f>ROUND(I136*H136,3)</f>
        <v>0</v>
      </c>
      <c r="K136" s="172"/>
      <c r="L136" s="34"/>
      <c r="M136" s="173" t="s">
        <v>1</v>
      </c>
      <c r="N136" s="174" t="s">
        <v>42</v>
      </c>
      <c r="O136" s="59"/>
      <c r="P136" s="175">
        <f>O136*H136</f>
        <v>0</v>
      </c>
      <c r="Q136" s="175">
        <v>0</v>
      </c>
      <c r="R136" s="175">
        <f>Q136*H136</f>
        <v>0</v>
      </c>
      <c r="S136" s="175">
        <v>0</v>
      </c>
      <c r="T136" s="176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77" t="s">
        <v>146</v>
      </c>
      <c r="AT136" s="177" t="s">
        <v>143</v>
      </c>
      <c r="AU136" s="177" t="s">
        <v>105</v>
      </c>
      <c r="AY136" s="18" t="s">
        <v>141</v>
      </c>
      <c r="BE136" s="178">
        <f>IF(N136="základná",J136,0)</f>
        <v>0</v>
      </c>
      <c r="BF136" s="178">
        <f>IF(N136="znížená",J136,0)</f>
        <v>0</v>
      </c>
      <c r="BG136" s="178">
        <f>IF(N136="zákl. prenesená",J136,0)</f>
        <v>0</v>
      </c>
      <c r="BH136" s="178">
        <f>IF(N136="zníž. prenesená",J136,0)</f>
        <v>0</v>
      </c>
      <c r="BI136" s="178">
        <f>IF(N136="nulová",J136,0)</f>
        <v>0</v>
      </c>
      <c r="BJ136" s="18" t="s">
        <v>105</v>
      </c>
      <c r="BK136" s="179">
        <f>ROUND(I136*H136,3)</f>
        <v>0</v>
      </c>
      <c r="BL136" s="18" t="s">
        <v>146</v>
      </c>
      <c r="BM136" s="177" t="s">
        <v>7</v>
      </c>
    </row>
    <row r="137" spans="1:65" s="12" customFormat="1" ht="22.9" customHeight="1">
      <c r="B137" s="153"/>
      <c r="D137" s="154" t="s">
        <v>75</v>
      </c>
      <c r="E137" s="163" t="s">
        <v>1377</v>
      </c>
      <c r="F137" s="163" t="s">
        <v>1378</v>
      </c>
      <c r="I137" s="156"/>
      <c r="J137" s="164">
        <f>BK137</f>
        <v>0</v>
      </c>
      <c r="L137" s="153"/>
      <c r="M137" s="157"/>
      <c r="N137" s="158"/>
      <c r="O137" s="158"/>
      <c r="P137" s="159">
        <f>P138</f>
        <v>0</v>
      </c>
      <c r="Q137" s="158"/>
      <c r="R137" s="159">
        <f>R138</f>
        <v>0</v>
      </c>
      <c r="S137" s="158"/>
      <c r="T137" s="160">
        <f>T138</f>
        <v>0</v>
      </c>
      <c r="AR137" s="154" t="s">
        <v>84</v>
      </c>
      <c r="AT137" s="161" t="s">
        <v>75</v>
      </c>
      <c r="AU137" s="161" t="s">
        <v>84</v>
      </c>
      <c r="AY137" s="154" t="s">
        <v>141</v>
      </c>
      <c r="BK137" s="162">
        <f>BK138</f>
        <v>0</v>
      </c>
    </row>
    <row r="138" spans="1:65" s="2" customFormat="1" ht="16.5" customHeight="1">
      <c r="A138" s="33"/>
      <c r="B138" s="165"/>
      <c r="C138" s="166" t="s">
        <v>202</v>
      </c>
      <c r="D138" s="166" t="s">
        <v>143</v>
      </c>
      <c r="E138" s="167" t="s">
        <v>1379</v>
      </c>
      <c r="F138" s="168" t="s">
        <v>1380</v>
      </c>
      <c r="G138" s="169" t="s">
        <v>220</v>
      </c>
      <c r="H138" s="170">
        <v>12</v>
      </c>
      <c r="I138" s="170"/>
      <c r="J138" s="171">
        <f>ROUND(I138*H138,3)</f>
        <v>0</v>
      </c>
      <c r="K138" s="172"/>
      <c r="L138" s="34"/>
      <c r="M138" s="173" t="s">
        <v>1</v>
      </c>
      <c r="N138" s="174" t="s">
        <v>42</v>
      </c>
      <c r="O138" s="59"/>
      <c r="P138" s="175">
        <f>O138*H138</f>
        <v>0</v>
      </c>
      <c r="Q138" s="175">
        <v>0</v>
      </c>
      <c r="R138" s="175">
        <f>Q138*H138</f>
        <v>0</v>
      </c>
      <c r="S138" s="175">
        <v>0</v>
      </c>
      <c r="T138" s="176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77" t="s">
        <v>146</v>
      </c>
      <c r="AT138" s="177" t="s">
        <v>143</v>
      </c>
      <c r="AU138" s="177" t="s">
        <v>105</v>
      </c>
      <c r="AY138" s="18" t="s">
        <v>141</v>
      </c>
      <c r="BE138" s="178">
        <f>IF(N138="základná",J138,0)</f>
        <v>0</v>
      </c>
      <c r="BF138" s="178">
        <f>IF(N138="znížená",J138,0)</f>
        <v>0</v>
      </c>
      <c r="BG138" s="178">
        <f>IF(N138="zákl. prenesená",J138,0)</f>
        <v>0</v>
      </c>
      <c r="BH138" s="178">
        <f>IF(N138="zníž. prenesená",J138,0)</f>
        <v>0</v>
      </c>
      <c r="BI138" s="178">
        <f>IF(N138="nulová",J138,0)</f>
        <v>0</v>
      </c>
      <c r="BJ138" s="18" t="s">
        <v>105</v>
      </c>
      <c r="BK138" s="179">
        <f>ROUND(I138*H138,3)</f>
        <v>0</v>
      </c>
      <c r="BL138" s="18" t="s">
        <v>146</v>
      </c>
      <c r="BM138" s="177" t="s">
        <v>270</v>
      </c>
    </row>
    <row r="139" spans="1:65" s="12" customFormat="1" ht="22.9" customHeight="1">
      <c r="B139" s="153"/>
      <c r="D139" s="154" t="s">
        <v>75</v>
      </c>
      <c r="E139" s="163" t="s">
        <v>1381</v>
      </c>
      <c r="F139" s="163" t="s">
        <v>1382</v>
      </c>
      <c r="I139" s="156"/>
      <c r="J139" s="164">
        <f>BK139</f>
        <v>0</v>
      </c>
      <c r="L139" s="153"/>
      <c r="M139" s="157"/>
      <c r="N139" s="158"/>
      <c r="O139" s="158"/>
      <c r="P139" s="159">
        <f>P140</f>
        <v>0</v>
      </c>
      <c r="Q139" s="158"/>
      <c r="R139" s="159">
        <f>R140</f>
        <v>0</v>
      </c>
      <c r="S139" s="158"/>
      <c r="T139" s="160">
        <f>T140</f>
        <v>0</v>
      </c>
      <c r="AR139" s="154" t="s">
        <v>84</v>
      </c>
      <c r="AT139" s="161" t="s">
        <v>75</v>
      </c>
      <c r="AU139" s="161" t="s">
        <v>84</v>
      </c>
      <c r="AY139" s="154" t="s">
        <v>141</v>
      </c>
      <c r="BK139" s="162">
        <f>BK140</f>
        <v>0</v>
      </c>
    </row>
    <row r="140" spans="1:65" s="2" customFormat="1" ht="16.5" customHeight="1">
      <c r="A140" s="33"/>
      <c r="B140" s="165"/>
      <c r="C140" s="166" t="s">
        <v>212</v>
      </c>
      <c r="D140" s="166" t="s">
        <v>143</v>
      </c>
      <c r="E140" s="167" t="s">
        <v>1383</v>
      </c>
      <c r="F140" s="168" t="s">
        <v>1384</v>
      </c>
      <c r="G140" s="169" t="s">
        <v>1355</v>
      </c>
      <c r="H140" s="170">
        <v>12</v>
      </c>
      <c r="I140" s="170"/>
      <c r="J140" s="171">
        <f>ROUND(I140*H140,3)</f>
        <v>0</v>
      </c>
      <c r="K140" s="172"/>
      <c r="L140" s="34"/>
      <c r="M140" s="173" t="s">
        <v>1</v>
      </c>
      <c r="N140" s="174" t="s">
        <v>42</v>
      </c>
      <c r="O140" s="59"/>
      <c r="P140" s="175">
        <f>O140*H140</f>
        <v>0</v>
      </c>
      <c r="Q140" s="175">
        <v>0</v>
      </c>
      <c r="R140" s="175">
        <f>Q140*H140</f>
        <v>0</v>
      </c>
      <c r="S140" s="175">
        <v>0</v>
      </c>
      <c r="T140" s="176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77" t="s">
        <v>146</v>
      </c>
      <c r="AT140" s="177" t="s">
        <v>143</v>
      </c>
      <c r="AU140" s="177" t="s">
        <v>105</v>
      </c>
      <c r="AY140" s="18" t="s">
        <v>141</v>
      </c>
      <c r="BE140" s="178">
        <f>IF(N140="základná",J140,0)</f>
        <v>0</v>
      </c>
      <c r="BF140" s="178">
        <f>IF(N140="znížená",J140,0)</f>
        <v>0</v>
      </c>
      <c r="BG140" s="178">
        <f>IF(N140="zákl. prenesená",J140,0)</f>
        <v>0</v>
      </c>
      <c r="BH140" s="178">
        <f>IF(N140="zníž. prenesená",J140,0)</f>
        <v>0</v>
      </c>
      <c r="BI140" s="178">
        <f>IF(N140="nulová",J140,0)</f>
        <v>0</v>
      </c>
      <c r="BJ140" s="18" t="s">
        <v>105</v>
      </c>
      <c r="BK140" s="179">
        <f>ROUND(I140*H140,3)</f>
        <v>0</v>
      </c>
      <c r="BL140" s="18" t="s">
        <v>146</v>
      </c>
      <c r="BM140" s="177" t="s">
        <v>283</v>
      </c>
    </row>
    <row r="141" spans="1:65" s="2" customFormat="1" ht="49.9" customHeight="1">
      <c r="A141" s="33"/>
      <c r="B141" s="34"/>
      <c r="C141" s="33"/>
      <c r="D141" s="33"/>
      <c r="E141" s="155" t="s">
        <v>357</v>
      </c>
      <c r="F141" s="155" t="s">
        <v>358</v>
      </c>
      <c r="G141" s="33"/>
      <c r="H141" s="33"/>
      <c r="I141" s="98"/>
      <c r="J141" s="140">
        <f t="shared" ref="J141:J146" si="0">BK141</f>
        <v>0</v>
      </c>
      <c r="K141" s="33"/>
      <c r="L141" s="34"/>
      <c r="M141" s="198"/>
      <c r="N141" s="199"/>
      <c r="O141" s="59"/>
      <c r="P141" s="59"/>
      <c r="Q141" s="59"/>
      <c r="R141" s="59"/>
      <c r="S141" s="59"/>
      <c r="T141" s="60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T141" s="18" t="s">
        <v>75</v>
      </c>
      <c r="AU141" s="18" t="s">
        <v>76</v>
      </c>
      <c r="AY141" s="18" t="s">
        <v>359</v>
      </c>
      <c r="BK141" s="179">
        <f>SUM(BK142:BK146)</f>
        <v>0</v>
      </c>
    </row>
    <row r="142" spans="1:65" s="2" customFormat="1" ht="16.350000000000001" customHeight="1">
      <c r="A142" s="33"/>
      <c r="B142" s="34"/>
      <c r="C142" s="225" t="s">
        <v>1</v>
      </c>
      <c r="D142" s="225" t="s">
        <v>143</v>
      </c>
      <c r="E142" s="226" t="s">
        <v>1</v>
      </c>
      <c r="F142" s="227" t="s">
        <v>1</v>
      </c>
      <c r="G142" s="228" t="s">
        <v>1</v>
      </c>
      <c r="H142" s="229"/>
      <c r="I142" s="229"/>
      <c r="J142" s="230">
        <f t="shared" si="0"/>
        <v>0</v>
      </c>
      <c r="K142" s="231"/>
      <c r="L142" s="34"/>
      <c r="M142" s="232" t="s">
        <v>1</v>
      </c>
      <c r="N142" s="233" t="s">
        <v>42</v>
      </c>
      <c r="O142" s="59"/>
      <c r="P142" s="59"/>
      <c r="Q142" s="59"/>
      <c r="R142" s="59"/>
      <c r="S142" s="59"/>
      <c r="T142" s="60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T142" s="18" t="s">
        <v>359</v>
      </c>
      <c r="AU142" s="18" t="s">
        <v>84</v>
      </c>
      <c r="AY142" s="18" t="s">
        <v>359</v>
      </c>
      <c r="BE142" s="178">
        <f>IF(N142="základná",J142,0)</f>
        <v>0</v>
      </c>
      <c r="BF142" s="178">
        <f>IF(N142="znížená",J142,0)</f>
        <v>0</v>
      </c>
      <c r="BG142" s="178">
        <f>IF(N142="zákl. prenesená",J142,0)</f>
        <v>0</v>
      </c>
      <c r="BH142" s="178">
        <f>IF(N142="zníž. prenesená",J142,0)</f>
        <v>0</v>
      </c>
      <c r="BI142" s="178">
        <f>IF(N142="nulová",J142,0)</f>
        <v>0</v>
      </c>
      <c r="BJ142" s="18" t="s">
        <v>105</v>
      </c>
      <c r="BK142" s="179">
        <f>I142*H142</f>
        <v>0</v>
      </c>
    </row>
    <row r="143" spans="1:65" s="2" customFormat="1" ht="16.350000000000001" customHeight="1">
      <c r="A143" s="33"/>
      <c r="B143" s="34"/>
      <c r="C143" s="225" t="s">
        <v>1</v>
      </c>
      <c r="D143" s="225" t="s">
        <v>143</v>
      </c>
      <c r="E143" s="226" t="s">
        <v>1</v>
      </c>
      <c r="F143" s="227" t="s">
        <v>1</v>
      </c>
      <c r="G143" s="228" t="s">
        <v>1</v>
      </c>
      <c r="H143" s="229"/>
      <c r="I143" s="229"/>
      <c r="J143" s="230">
        <f t="shared" si="0"/>
        <v>0</v>
      </c>
      <c r="K143" s="231"/>
      <c r="L143" s="34"/>
      <c r="M143" s="232" t="s">
        <v>1</v>
      </c>
      <c r="N143" s="233" t="s">
        <v>42</v>
      </c>
      <c r="O143" s="59"/>
      <c r="P143" s="59"/>
      <c r="Q143" s="59"/>
      <c r="R143" s="59"/>
      <c r="S143" s="59"/>
      <c r="T143" s="60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T143" s="18" t="s">
        <v>359</v>
      </c>
      <c r="AU143" s="18" t="s">
        <v>84</v>
      </c>
      <c r="AY143" s="18" t="s">
        <v>359</v>
      </c>
      <c r="BE143" s="178">
        <f>IF(N143="základná",J143,0)</f>
        <v>0</v>
      </c>
      <c r="BF143" s="178">
        <f>IF(N143="znížená",J143,0)</f>
        <v>0</v>
      </c>
      <c r="BG143" s="178">
        <f>IF(N143="zákl. prenesená",J143,0)</f>
        <v>0</v>
      </c>
      <c r="BH143" s="178">
        <f>IF(N143="zníž. prenesená",J143,0)</f>
        <v>0</v>
      </c>
      <c r="BI143" s="178">
        <f>IF(N143="nulová",J143,0)</f>
        <v>0</v>
      </c>
      <c r="BJ143" s="18" t="s">
        <v>105</v>
      </c>
      <c r="BK143" s="179">
        <f>I143*H143</f>
        <v>0</v>
      </c>
    </row>
    <row r="144" spans="1:65" s="2" customFormat="1" ht="16.350000000000001" customHeight="1">
      <c r="A144" s="33"/>
      <c r="B144" s="34"/>
      <c r="C144" s="225" t="s">
        <v>1</v>
      </c>
      <c r="D144" s="225" t="s">
        <v>143</v>
      </c>
      <c r="E144" s="226" t="s">
        <v>1</v>
      </c>
      <c r="F144" s="227" t="s">
        <v>1</v>
      </c>
      <c r="G144" s="228" t="s">
        <v>1</v>
      </c>
      <c r="H144" s="229"/>
      <c r="I144" s="229"/>
      <c r="J144" s="230">
        <f t="shared" si="0"/>
        <v>0</v>
      </c>
      <c r="K144" s="231"/>
      <c r="L144" s="34"/>
      <c r="M144" s="232" t="s">
        <v>1</v>
      </c>
      <c r="N144" s="233" t="s">
        <v>42</v>
      </c>
      <c r="O144" s="59"/>
      <c r="P144" s="59"/>
      <c r="Q144" s="59"/>
      <c r="R144" s="59"/>
      <c r="S144" s="59"/>
      <c r="T144" s="60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T144" s="18" t="s">
        <v>359</v>
      </c>
      <c r="AU144" s="18" t="s">
        <v>84</v>
      </c>
      <c r="AY144" s="18" t="s">
        <v>359</v>
      </c>
      <c r="BE144" s="178">
        <f>IF(N144="základná",J144,0)</f>
        <v>0</v>
      </c>
      <c r="BF144" s="178">
        <f>IF(N144="znížená",J144,0)</f>
        <v>0</v>
      </c>
      <c r="BG144" s="178">
        <f>IF(N144="zákl. prenesená",J144,0)</f>
        <v>0</v>
      </c>
      <c r="BH144" s="178">
        <f>IF(N144="zníž. prenesená",J144,0)</f>
        <v>0</v>
      </c>
      <c r="BI144" s="178">
        <f>IF(N144="nulová",J144,0)</f>
        <v>0</v>
      </c>
      <c r="BJ144" s="18" t="s">
        <v>105</v>
      </c>
      <c r="BK144" s="179">
        <f>I144*H144</f>
        <v>0</v>
      </c>
    </row>
    <row r="145" spans="1:63" s="2" customFormat="1" ht="16.350000000000001" customHeight="1">
      <c r="A145" s="33"/>
      <c r="B145" s="34"/>
      <c r="C145" s="225" t="s">
        <v>1</v>
      </c>
      <c r="D145" s="225" t="s">
        <v>143</v>
      </c>
      <c r="E145" s="226" t="s">
        <v>1</v>
      </c>
      <c r="F145" s="227" t="s">
        <v>1</v>
      </c>
      <c r="G145" s="228" t="s">
        <v>1</v>
      </c>
      <c r="H145" s="229"/>
      <c r="I145" s="229"/>
      <c r="J145" s="230">
        <f t="shared" si="0"/>
        <v>0</v>
      </c>
      <c r="K145" s="231"/>
      <c r="L145" s="34"/>
      <c r="M145" s="232" t="s">
        <v>1</v>
      </c>
      <c r="N145" s="233" t="s">
        <v>42</v>
      </c>
      <c r="O145" s="59"/>
      <c r="P145" s="59"/>
      <c r="Q145" s="59"/>
      <c r="R145" s="59"/>
      <c r="S145" s="59"/>
      <c r="T145" s="60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T145" s="18" t="s">
        <v>359</v>
      </c>
      <c r="AU145" s="18" t="s">
        <v>84</v>
      </c>
      <c r="AY145" s="18" t="s">
        <v>359</v>
      </c>
      <c r="BE145" s="178">
        <f>IF(N145="základná",J145,0)</f>
        <v>0</v>
      </c>
      <c r="BF145" s="178">
        <f>IF(N145="znížená",J145,0)</f>
        <v>0</v>
      </c>
      <c r="BG145" s="178">
        <f>IF(N145="zákl. prenesená",J145,0)</f>
        <v>0</v>
      </c>
      <c r="BH145" s="178">
        <f>IF(N145="zníž. prenesená",J145,0)</f>
        <v>0</v>
      </c>
      <c r="BI145" s="178">
        <f>IF(N145="nulová",J145,0)</f>
        <v>0</v>
      </c>
      <c r="BJ145" s="18" t="s">
        <v>105</v>
      </c>
      <c r="BK145" s="179">
        <f>I145*H145</f>
        <v>0</v>
      </c>
    </row>
    <row r="146" spans="1:63" s="2" customFormat="1" ht="16.350000000000001" customHeight="1">
      <c r="A146" s="33"/>
      <c r="B146" s="34"/>
      <c r="C146" s="225" t="s">
        <v>1</v>
      </c>
      <c r="D146" s="225" t="s">
        <v>143</v>
      </c>
      <c r="E146" s="226" t="s">
        <v>1</v>
      </c>
      <c r="F146" s="227" t="s">
        <v>1</v>
      </c>
      <c r="G146" s="228" t="s">
        <v>1</v>
      </c>
      <c r="H146" s="229"/>
      <c r="I146" s="229"/>
      <c r="J146" s="230">
        <f t="shared" si="0"/>
        <v>0</v>
      </c>
      <c r="K146" s="231"/>
      <c r="L146" s="34"/>
      <c r="M146" s="232" t="s">
        <v>1</v>
      </c>
      <c r="N146" s="233" t="s">
        <v>42</v>
      </c>
      <c r="O146" s="234"/>
      <c r="P146" s="234"/>
      <c r="Q146" s="234"/>
      <c r="R146" s="234"/>
      <c r="S146" s="234"/>
      <c r="T146" s="235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T146" s="18" t="s">
        <v>359</v>
      </c>
      <c r="AU146" s="18" t="s">
        <v>84</v>
      </c>
      <c r="AY146" s="18" t="s">
        <v>359</v>
      </c>
      <c r="BE146" s="178">
        <f>IF(N146="základná",J146,0)</f>
        <v>0</v>
      </c>
      <c r="BF146" s="178">
        <f>IF(N146="znížená",J146,0)</f>
        <v>0</v>
      </c>
      <c r="BG146" s="178">
        <f>IF(N146="zákl. prenesená",J146,0)</f>
        <v>0</v>
      </c>
      <c r="BH146" s="178">
        <f>IF(N146="zníž. prenesená",J146,0)</f>
        <v>0</v>
      </c>
      <c r="BI146" s="178">
        <f>IF(N146="nulová",J146,0)</f>
        <v>0</v>
      </c>
      <c r="BJ146" s="18" t="s">
        <v>105</v>
      </c>
      <c r="BK146" s="179">
        <f>I146*H146</f>
        <v>0</v>
      </c>
    </row>
    <row r="147" spans="1:63" s="2" customFormat="1" ht="6.95" customHeight="1">
      <c r="A147" s="33"/>
      <c r="B147" s="48"/>
      <c r="C147" s="49"/>
      <c r="D147" s="49"/>
      <c r="E147" s="49"/>
      <c r="F147" s="49"/>
      <c r="G147" s="49"/>
      <c r="H147" s="49"/>
      <c r="I147" s="122"/>
      <c r="J147" s="49"/>
      <c r="K147" s="49"/>
      <c r="L147" s="34"/>
      <c r="M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</row>
  </sheetData>
  <autoFilter ref="C122:K146" xr:uid="{00000000-0009-0000-0000-000004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42:D147" xr:uid="{00000000-0002-0000-0400-000000000000}">
      <formula1>"K, M"</formula1>
    </dataValidation>
    <dataValidation type="list" allowBlank="1" showInputMessage="1" showErrorMessage="1" error="Povolené sú hodnoty základná, znížená, nulová." sqref="N142:N147" xr:uid="{00000000-0002-0000-04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69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4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4"/>
      <c r="L2" s="281" t="s">
        <v>5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8" t="s">
        <v>97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96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106</v>
      </c>
      <c r="I4" s="94"/>
      <c r="L4" s="21"/>
      <c r="M4" s="97" t="s">
        <v>9</v>
      </c>
      <c r="AT4" s="18" t="s">
        <v>3</v>
      </c>
    </row>
    <row r="5" spans="1:46" s="1" customFormat="1" ht="6.95" customHeight="1">
      <c r="B5" s="21"/>
      <c r="I5" s="94"/>
      <c r="L5" s="21"/>
    </row>
    <row r="6" spans="1:46" s="1" customFormat="1" ht="12" customHeight="1">
      <c r="B6" s="21"/>
      <c r="D6" s="28" t="s">
        <v>14</v>
      </c>
      <c r="I6" s="94"/>
      <c r="L6" s="21"/>
    </row>
    <row r="7" spans="1:46" s="1" customFormat="1" ht="16.5" customHeight="1">
      <c r="B7" s="21"/>
      <c r="E7" s="282" t="str">
        <f>'Rekapitulácia stavby'!K6</f>
        <v>Fakultná nemocnica Trenčín, Prístavba výťahu k budove geriatrie</v>
      </c>
      <c r="F7" s="283"/>
      <c r="G7" s="283"/>
      <c r="H7" s="283"/>
      <c r="I7" s="94"/>
      <c r="L7" s="21"/>
    </row>
    <row r="8" spans="1:46" s="2" customFormat="1" ht="12" customHeight="1">
      <c r="A8" s="33"/>
      <c r="B8" s="34"/>
      <c r="C8" s="33"/>
      <c r="D8" s="28" t="s">
        <v>107</v>
      </c>
      <c r="E8" s="33"/>
      <c r="F8" s="33"/>
      <c r="G8" s="33"/>
      <c r="H8" s="33"/>
      <c r="I8" s="98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3" t="s">
        <v>1385</v>
      </c>
      <c r="F9" s="284"/>
      <c r="G9" s="284"/>
      <c r="H9" s="284"/>
      <c r="I9" s="98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98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99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1294</v>
      </c>
      <c r="G12" s="33"/>
      <c r="H12" s="33"/>
      <c r="I12" s="99" t="s">
        <v>20</v>
      </c>
      <c r="J12" s="56" t="str">
        <f>'Rekapitulácia stavby'!AN8</f>
        <v>25. 11. 2019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98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99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>Fakultná nemocnica Trenčín</v>
      </c>
      <c r="F15" s="33"/>
      <c r="G15" s="33"/>
      <c r="H15" s="33"/>
      <c r="I15" s="99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98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99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85" t="str">
        <f>'Rekapitulácia stavby'!E14</f>
        <v>Vyplň údaj</v>
      </c>
      <c r="F18" s="265"/>
      <c r="G18" s="265"/>
      <c r="H18" s="265"/>
      <c r="I18" s="99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98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99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PF7 s.r.o.</v>
      </c>
      <c r="F21" s="33"/>
      <c r="G21" s="33"/>
      <c r="H21" s="33"/>
      <c r="I21" s="99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98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99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>Ing. Žarnovický</v>
      </c>
      <c r="F24" s="33"/>
      <c r="G24" s="33"/>
      <c r="H24" s="33"/>
      <c r="I24" s="99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98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98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70" t="s">
        <v>1</v>
      </c>
      <c r="F27" s="270"/>
      <c r="G27" s="270"/>
      <c r="H27" s="270"/>
      <c r="I27" s="102"/>
      <c r="J27" s="100"/>
      <c r="K27" s="100"/>
      <c r="L27" s="103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98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04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36</v>
      </c>
      <c r="E30" s="33"/>
      <c r="F30" s="33"/>
      <c r="G30" s="33"/>
      <c r="H30" s="33"/>
      <c r="I30" s="98"/>
      <c r="J30" s="72">
        <f>ROUND(J120,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104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38</v>
      </c>
      <c r="G32" s="33"/>
      <c r="H32" s="33"/>
      <c r="I32" s="106" t="s">
        <v>37</v>
      </c>
      <c r="J32" s="37" t="s">
        <v>39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7" t="s">
        <v>40</v>
      </c>
      <c r="E33" s="28" t="s">
        <v>41</v>
      </c>
      <c r="F33" s="108">
        <f>ROUND((ROUND((SUM(BE120:BE162)),  2) + SUM(BE164:BE168)), 2)</f>
        <v>0</v>
      </c>
      <c r="G33" s="33"/>
      <c r="H33" s="33"/>
      <c r="I33" s="109">
        <v>0.2</v>
      </c>
      <c r="J33" s="108">
        <f>ROUND((ROUND(((SUM(BE120:BE162))*I33),  2) + (SUM(BE164:BE168)*I33)),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42</v>
      </c>
      <c r="F34" s="108">
        <f>ROUND((ROUND((SUM(BF120:BF162)),  2) + SUM(BF164:BF168)), 2)</f>
        <v>0</v>
      </c>
      <c r="G34" s="33"/>
      <c r="H34" s="33"/>
      <c r="I34" s="109">
        <v>0.2</v>
      </c>
      <c r="J34" s="108">
        <f>ROUND((ROUND(((SUM(BF120:BF162))*I34),  2) + (SUM(BF164:BF168)*I34)),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43</v>
      </c>
      <c r="F35" s="108">
        <f>ROUND((ROUND((SUM(BG120:BG162)),  2) + SUM(BG164:BG168)), 2)</f>
        <v>0</v>
      </c>
      <c r="G35" s="33"/>
      <c r="H35" s="33"/>
      <c r="I35" s="109">
        <v>0.2</v>
      </c>
      <c r="J35" s="108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44</v>
      </c>
      <c r="F36" s="108">
        <f>ROUND((ROUND((SUM(BH120:BH162)),  2) + SUM(BH164:BH168)), 2)</f>
        <v>0</v>
      </c>
      <c r="G36" s="33"/>
      <c r="H36" s="33"/>
      <c r="I36" s="109">
        <v>0.2</v>
      </c>
      <c r="J36" s="108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45</v>
      </c>
      <c r="F37" s="108">
        <f>ROUND((ROUND((SUM(BI120:BI162)),  2) + SUM(BI164:BI168)), 2)</f>
        <v>0</v>
      </c>
      <c r="G37" s="33"/>
      <c r="H37" s="33"/>
      <c r="I37" s="109">
        <v>0</v>
      </c>
      <c r="J37" s="108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98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0"/>
      <c r="D39" s="111" t="s">
        <v>46</v>
      </c>
      <c r="E39" s="61"/>
      <c r="F39" s="61"/>
      <c r="G39" s="112" t="s">
        <v>47</v>
      </c>
      <c r="H39" s="113" t="s">
        <v>48</v>
      </c>
      <c r="I39" s="114"/>
      <c r="J39" s="115">
        <f>SUM(J30:J37)</f>
        <v>0</v>
      </c>
      <c r="K39" s="116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98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I41" s="94"/>
      <c r="L41" s="21"/>
    </row>
    <row r="42" spans="1:31" s="1" customFormat="1" ht="14.45" customHeight="1">
      <c r="B42" s="21"/>
      <c r="I42" s="94"/>
      <c r="L42" s="21"/>
    </row>
    <row r="43" spans="1:31" s="1" customFormat="1" ht="14.45" customHeight="1">
      <c r="B43" s="21"/>
      <c r="I43" s="94"/>
      <c r="L43" s="21"/>
    </row>
    <row r="44" spans="1:31" s="1" customFormat="1" ht="14.45" customHeight="1">
      <c r="B44" s="21"/>
      <c r="I44" s="94"/>
      <c r="L44" s="21"/>
    </row>
    <row r="45" spans="1:31" s="1" customFormat="1" ht="14.45" customHeight="1">
      <c r="B45" s="21"/>
      <c r="I45" s="94"/>
      <c r="L45" s="21"/>
    </row>
    <row r="46" spans="1:31" s="1" customFormat="1" ht="14.45" customHeight="1">
      <c r="B46" s="21"/>
      <c r="I46" s="94"/>
      <c r="L46" s="21"/>
    </row>
    <row r="47" spans="1:31" s="1" customFormat="1" ht="14.45" customHeight="1">
      <c r="B47" s="21"/>
      <c r="I47" s="94"/>
      <c r="L47" s="21"/>
    </row>
    <row r="48" spans="1:31" s="1" customFormat="1" ht="14.45" customHeight="1">
      <c r="B48" s="21"/>
      <c r="I48" s="94"/>
      <c r="L48" s="21"/>
    </row>
    <row r="49" spans="1:31" s="1" customFormat="1" ht="14.45" customHeight="1">
      <c r="B49" s="21"/>
      <c r="I49" s="94"/>
      <c r="L49" s="21"/>
    </row>
    <row r="50" spans="1:31" s="2" customFormat="1" ht="14.45" customHeight="1">
      <c r="B50" s="43"/>
      <c r="D50" s="44" t="s">
        <v>49</v>
      </c>
      <c r="E50" s="45"/>
      <c r="F50" s="45"/>
      <c r="G50" s="44" t="s">
        <v>50</v>
      </c>
      <c r="H50" s="45"/>
      <c r="I50" s="117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51</v>
      </c>
      <c r="E61" s="36"/>
      <c r="F61" s="118" t="s">
        <v>52</v>
      </c>
      <c r="G61" s="46" t="s">
        <v>51</v>
      </c>
      <c r="H61" s="36"/>
      <c r="I61" s="119"/>
      <c r="J61" s="120" t="s">
        <v>52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53</v>
      </c>
      <c r="E65" s="47"/>
      <c r="F65" s="47"/>
      <c r="G65" s="44" t="s">
        <v>54</v>
      </c>
      <c r="H65" s="47"/>
      <c r="I65" s="121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51</v>
      </c>
      <c r="E76" s="36"/>
      <c r="F76" s="118" t="s">
        <v>52</v>
      </c>
      <c r="G76" s="46" t="s">
        <v>51</v>
      </c>
      <c r="H76" s="36"/>
      <c r="I76" s="119"/>
      <c r="J76" s="120" t="s">
        <v>52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22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23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109</v>
      </c>
      <c r="D82" s="33"/>
      <c r="E82" s="33"/>
      <c r="F82" s="33"/>
      <c r="G82" s="33"/>
      <c r="H82" s="33"/>
      <c r="I82" s="98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98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98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82" t="str">
        <f>E7</f>
        <v>Fakultná nemocnica Trenčín, Prístavba výťahu k budove geriatrie</v>
      </c>
      <c r="F85" s="283"/>
      <c r="G85" s="283"/>
      <c r="H85" s="283"/>
      <c r="I85" s="98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107</v>
      </c>
      <c r="D86" s="33"/>
      <c r="E86" s="33"/>
      <c r="F86" s="33"/>
      <c r="G86" s="33"/>
      <c r="H86" s="33"/>
      <c r="I86" s="98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3" t="str">
        <f>E9</f>
        <v>05 - Elektroinštalácia a bleskozvod</v>
      </c>
      <c r="F87" s="284"/>
      <c r="G87" s="284"/>
      <c r="H87" s="284"/>
      <c r="I87" s="98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98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99" t="s">
        <v>20</v>
      </c>
      <c r="J89" s="56" t="str">
        <f>IF(J12="","",J12)</f>
        <v>25. 11. 2019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98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22</v>
      </c>
      <c r="D91" s="33"/>
      <c r="E91" s="33"/>
      <c r="F91" s="26" t="str">
        <f>E15</f>
        <v>Fakultná nemocnica Trenčín</v>
      </c>
      <c r="G91" s="33"/>
      <c r="H91" s="33"/>
      <c r="I91" s="99" t="s">
        <v>28</v>
      </c>
      <c r="J91" s="31" t="str">
        <f>E21</f>
        <v>PF7 s.r.o.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99" t="s">
        <v>32</v>
      </c>
      <c r="J92" s="31" t="str">
        <f>E24</f>
        <v>Ing. Žarnovický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98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4" t="s">
        <v>110</v>
      </c>
      <c r="D94" s="110"/>
      <c r="E94" s="110"/>
      <c r="F94" s="110"/>
      <c r="G94" s="110"/>
      <c r="H94" s="110"/>
      <c r="I94" s="125"/>
      <c r="J94" s="126" t="s">
        <v>111</v>
      </c>
      <c r="K94" s="110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98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7" t="s">
        <v>112</v>
      </c>
      <c r="D96" s="33"/>
      <c r="E96" s="33"/>
      <c r="F96" s="33"/>
      <c r="G96" s="33"/>
      <c r="H96" s="33"/>
      <c r="I96" s="98"/>
      <c r="J96" s="72">
        <f>J120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113</v>
      </c>
    </row>
    <row r="97" spans="1:31" s="9" customFormat="1" ht="24.95" customHeight="1">
      <c r="B97" s="128"/>
      <c r="D97" s="129" t="s">
        <v>1386</v>
      </c>
      <c r="E97" s="130"/>
      <c r="F97" s="130"/>
      <c r="G97" s="130"/>
      <c r="H97" s="130"/>
      <c r="I97" s="131"/>
      <c r="J97" s="132">
        <f>J121</f>
        <v>0</v>
      </c>
      <c r="L97" s="128"/>
    </row>
    <row r="98" spans="1:31" s="9" customFormat="1" ht="24.95" customHeight="1">
      <c r="B98" s="128"/>
      <c r="D98" s="129" t="s">
        <v>1387</v>
      </c>
      <c r="E98" s="130"/>
      <c r="F98" s="130"/>
      <c r="G98" s="130"/>
      <c r="H98" s="130"/>
      <c r="I98" s="131"/>
      <c r="J98" s="132">
        <f>J147</f>
        <v>0</v>
      </c>
      <c r="L98" s="128"/>
    </row>
    <row r="99" spans="1:31" s="9" customFormat="1" ht="24.95" customHeight="1">
      <c r="B99" s="128"/>
      <c r="D99" s="129" t="s">
        <v>1388</v>
      </c>
      <c r="E99" s="130"/>
      <c r="F99" s="130"/>
      <c r="G99" s="130"/>
      <c r="H99" s="130"/>
      <c r="I99" s="131"/>
      <c r="J99" s="132">
        <f>J151</f>
        <v>0</v>
      </c>
      <c r="L99" s="128"/>
    </row>
    <row r="100" spans="1:31" s="9" customFormat="1" ht="21.75" customHeight="1">
      <c r="B100" s="128"/>
      <c r="D100" s="138" t="s">
        <v>126</v>
      </c>
      <c r="I100" s="139"/>
      <c r="J100" s="140">
        <f>J163</f>
        <v>0</v>
      </c>
      <c r="L100" s="128"/>
    </row>
    <row r="101" spans="1:31" s="2" customFormat="1" ht="21.75" customHeight="1">
      <c r="A101" s="33"/>
      <c r="B101" s="34"/>
      <c r="C101" s="33"/>
      <c r="D101" s="33"/>
      <c r="E101" s="33"/>
      <c r="F101" s="33"/>
      <c r="G101" s="33"/>
      <c r="H101" s="33"/>
      <c r="I101" s="98"/>
      <c r="J101" s="33"/>
      <c r="K101" s="33"/>
      <c r="L101" s="4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31" s="2" customFormat="1" ht="6.95" customHeight="1">
      <c r="A102" s="33"/>
      <c r="B102" s="48"/>
      <c r="C102" s="49"/>
      <c r="D102" s="49"/>
      <c r="E102" s="49"/>
      <c r="F102" s="49"/>
      <c r="G102" s="49"/>
      <c r="H102" s="49"/>
      <c r="I102" s="122"/>
      <c r="J102" s="49"/>
      <c r="K102" s="49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6" spans="1:31" s="2" customFormat="1" ht="6.95" customHeight="1">
      <c r="A106" s="33"/>
      <c r="B106" s="50"/>
      <c r="C106" s="51"/>
      <c r="D106" s="51"/>
      <c r="E106" s="51"/>
      <c r="F106" s="51"/>
      <c r="G106" s="51"/>
      <c r="H106" s="51"/>
      <c r="I106" s="123"/>
      <c r="J106" s="51"/>
      <c r="K106" s="51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24.95" customHeight="1">
      <c r="A107" s="33"/>
      <c r="B107" s="34"/>
      <c r="C107" s="22" t="s">
        <v>127</v>
      </c>
      <c r="D107" s="33"/>
      <c r="E107" s="33"/>
      <c r="F107" s="33"/>
      <c r="G107" s="33"/>
      <c r="H107" s="33"/>
      <c r="I107" s="98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6.95" customHeight="1">
      <c r="A108" s="33"/>
      <c r="B108" s="34"/>
      <c r="C108" s="33"/>
      <c r="D108" s="33"/>
      <c r="E108" s="33"/>
      <c r="F108" s="33"/>
      <c r="G108" s="33"/>
      <c r="H108" s="33"/>
      <c r="I108" s="98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14</v>
      </c>
      <c r="D109" s="33"/>
      <c r="E109" s="33"/>
      <c r="F109" s="33"/>
      <c r="G109" s="33"/>
      <c r="H109" s="33"/>
      <c r="I109" s="98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>
      <c r="A110" s="33"/>
      <c r="B110" s="34"/>
      <c r="C110" s="33"/>
      <c r="D110" s="33"/>
      <c r="E110" s="282" t="str">
        <f>E7</f>
        <v>Fakultná nemocnica Trenčín, Prístavba výťahu k budove geriatrie</v>
      </c>
      <c r="F110" s="283"/>
      <c r="G110" s="283"/>
      <c r="H110" s="283"/>
      <c r="I110" s="98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8" t="s">
        <v>107</v>
      </c>
      <c r="D111" s="33"/>
      <c r="E111" s="33"/>
      <c r="F111" s="33"/>
      <c r="G111" s="33"/>
      <c r="H111" s="33"/>
      <c r="I111" s="98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6.5" customHeight="1">
      <c r="A112" s="33"/>
      <c r="B112" s="34"/>
      <c r="C112" s="33"/>
      <c r="D112" s="33"/>
      <c r="E112" s="243" t="str">
        <f>E9</f>
        <v>05 - Elektroinštalácia a bleskozvod</v>
      </c>
      <c r="F112" s="284"/>
      <c r="G112" s="284"/>
      <c r="H112" s="284"/>
      <c r="I112" s="98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98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18</v>
      </c>
      <c r="D114" s="33"/>
      <c r="E114" s="33"/>
      <c r="F114" s="26" t="str">
        <f>F12</f>
        <v xml:space="preserve"> </v>
      </c>
      <c r="G114" s="33"/>
      <c r="H114" s="33"/>
      <c r="I114" s="99" t="s">
        <v>20</v>
      </c>
      <c r="J114" s="56" t="str">
        <f>IF(J12="","",J12)</f>
        <v>25. 11. 2019</v>
      </c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98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5.2" customHeight="1">
      <c r="A116" s="33"/>
      <c r="B116" s="34"/>
      <c r="C116" s="28" t="s">
        <v>22</v>
      </c>
      <c r="D116" s="33"/>
      <c r="E116" s="33"/>
      <c r="F116" s="26" t="str">
        <f>E15</f>
        <v>Fakultná nemocnica Trenčín</v>
      </c>
      <c r="G116" s="33"/>
      <c r="H116" s="33"/>
      <c r="I116" s="99" t="s">
        <v>28</v>
      </c>
      <c r="J116" s="31" t="str">
        <f>E21</f>
        <v>PF7 s.r.o.</v>
      </c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5.2" customHeight="1">
      <c r="A117" s="33"/>
      <c r="B117" s="34"/>
      <c r="C117" s="28" t="s">
        <v>26</v>
      </c>
      <c r="D117" s="33"/>
      <c r="E117" s="33"/>
      <c r="F117" s="26" t="str">
        <f>IF(E18="","",E18)</f>
        <v>Vyplň údaj</v>
      </c>
      <c r="G117" s="33"/>
      <c r="H117" s="33"/>
      <c r="I117" s="99" t="s">
        <v>32</v>
      </c>
      <c r="J117" s="31" t="str">
        <f>E24</f>
        <v>Ing. Žarnovický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0.35" customHeight="1">
      <c r="A118" s="33"/>
      <c r="B118" s="34"/>
      <c r="C118" s="33"/>
      <c r="D118" s="33"/>
      <c r="E118" s="33"/>
      <c r="F118" s="33"/>
      <c r="G118" s="33"/>
      <c r="H118" s="33"/>
      <c r="I118" s="98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11" customFormat="1" ht="29.25" customHeight="1">
      <c r="A119" s="141"/>
      <c r="B119" s="142"/>
      <c r="C119" s="143" t="s">
        <v>128</v>
      </c>
      <c r="D119" s="144" t="s">
        <v>61</v>
      </c>
      <c r="E119" s="144" t="s">
        <v>57</v>
      </c>
      <c r="F119" s="144" t="s">
        <v>58</v>
      </c>
      <c r="G119" s="144" t="s">
        <v>129</v>
      </c>
      <c r="H119" s="144" t="s">
        <v>130</v>
      </c>
      <c r="I119" s="145" t="s">
        <v>131</v>
      </c>
      <c r="J119" s="146" t="s">
        <v>111</v>
      </c>
      <c r="K119" s="147" t="s">
        <v>132</v>
      </c>
      <c r="L119" s="148"/>
      <c r="M119" s="63" t="s">
        <v>1</v>
      </c>
      <c r="N119" s="64" t="s">
        <v>40</v>
      </c>
      <c r="O119" s="64" t="s">
        <v>133</v>
      </c>
      <c r="P119" s="64" t="s">
        <v>134</v>
      </c>
      <c r="Q119" s="64" t="s">
        <v>135</v>
      </c>
      <c r="R119" s="64" t="s">
        <v>136</v>
      </c>
      <c r="S119" s="64" t="s">
        <v>137</v>
      </c>
      <c r="T119" s="65" t="s">
        <v>138</v>
      </c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41"/>
      <c r="AE119" s="141"/>
    </row>
    <row r="120" spans="1:65" s="2" customFormat="1" ht="22.9" customHeight="1">
      <c r="A120" s="33"/>
      <c r="B120" s="34"/>
      <c r="C120" s="70" t="s">
        <v>112</v>
      </c>
      <c r="D120" s="33"/>
      <c r="E120" s="33"/>
      <c r="F120" s="33"/>
      <c r="G120" s="33"/>
      <c r="H120" s="33"/>
      <c r="I120" s="98"/>
      <c r="J120" s="149">
        <f>BK120</f>
        <v>0</v>
      </c>
      <c r="K120" s="33"/>
      <c r="L120" s="34"/>
      <c r="M120" s="66"/>
      <c r="N120" s="57"/>
      <c r="O120" s="67"/>
      <c r="P120" s="150">
        <f>P121+P147+P151+P163</f>
        <v>0</v>
      </c>
      <c r="Q120" s="67"/>
      <c r="R120" s="150">
        <f>R121+R147+R151+R163</f>
        <v>0</v>
      </c>
      <c r="S120" s="67"/>
      <c r="T120" s="151">
        <f>T121+T147+T151+T163</f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T120" s="18" t="s">
        <v>75</v>
      </c>
      <c r="AU120" s="18" t="s">
        <v>113</v>
      </c>
      <c r="BK120" s="152">
        <f>BK121+BK147+BK151+BK163</f>
        <v>0</v>
      </c>
    </row>
    <row r="121" spans="1:65" s="12" customFormat="1" ht="25.9" customHeight="1">
      <c r="B121" s="153"/>
      <c r="D121" s="154" t="s">
        <v>75</v>
      </c>
      <c r="E121" s="155" t="s">
        <v>1389</v>
      </c>
      <c r="F121" s="155" t="s">
        <v>1390</v>
      </c>
      <c r="I121" s="156"/>
      <c r="J121" s="140">
        <f>BK121</f>
        <v>0</v>
      </c>
      <c r="L121" s="153"/>
      <c r="M121" s="157"/>
      <c r="N121" s="158"/>
      <c r="O121" s="158"/>
      <c r="P121" s="159">
        <f>SUM(P122:P146)</f>
        <v>0</v>
      </c>
      <c r="Q121" s="158"/>
      <c r="R121" s="159">
        <f>SUM(R122:R146)</f>
        <v>0</v>
      </c>
      <c r="S121" s="158"/>
      <c r="T121" s="160">
        <f>SUM(T122:T146)</f>
        <v>0</v>
      </c>
      <c r="AR121" s="154" t="s">
        <v>84</v>
      </c>
      <c r="AT121" s="161" t="s">
        <v>75</v>
      </c>
      <c r="AU121" s="161" t="s">
        <v>76</v>
      </c>
      <c r="AY121" s="154" t="s">
        <v>141</v>
      </c>
      <c r="BK121" s="162">
        <f>SUM(BK122:BK146)</f>
        <v>0</v>
      </c>
    </row>
    <row r="122" spans="1:65" s="2" customFormat="1" ht="16.5" customHeight="1">
      <c r="A122" s="33"/>
      <c r="B122" s="165"/>
      <c r="C122" s="166" t="s">
        <v>84</v>
      </c>
      <c r="D122" s="166" t="s">
        <v>143</v>
      </c>
      <c r="E122" s="167" t="s">
        <v>1391</v>
      </c>
      <c r="F122" s="168" t="s">
        <v>1392</v>
      </c>
      <c r="G122" s="169" t="s">
        <v>194</v>
      </c>
      <c r="H122" s="170">
        <v>696</v>
      </c>
      <c r="I122" s="170"/>
      <c r="J122" s="171">
        <f t="shared" ref="J122:J146" si="0">ROUND(I122*H122,3)</f>
        <v>0</v>
      </c>
      <c r="K122" s="172"/>
      <c r="L122" s="34"/>
      <c r="M122" s="173" t="s">
        <v>1</v>
      </c>
      <c r="N122" s="174" t="s">
        <v>42</v>
      </c>
      <c r="O122" s="59"/>
      <c r="P122" s="175">
        <f t="shared" ref="P122:P146" si="1">O122*H122</f>
        <v>0</v>
      </c>
      <c r="Q122" s="175">
        <v>0</v>
      </c>
      <c r="R122" s="175">
        <f t="shared" ref="R122:R146" si="2">Q122*H122</f>
        <v>0</v>
      </c>
      <c r="S122" s="175">
        <v>0</v>
      </c>
      <c r="T122" s="176">
        <f t="shared" ref="T122:T146" si="3">S122*H122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77" t="s">
        <v>146</v>
      </c>
      <c r="AT122" s="177" t="s">
        <v>143</v>
      </c>
      <c r="AU122" s="177" t="s">
        <v>84</v>
      </c>
      <c r="AY122" s="18" t="s">
        <v>141</v>
      </c>
      <c r="BE122" s="178">
        <f t="shared" ref="BE122:BE146" si="4">IF(N122="základná",J122,0)</f>
        <v>0</v>
      </c>
      <c r="BF122" s="178">
        <f t="shared" ref="BF122:BF146" si="5">IF(N122="znížená",J122,0)</f>
        <v>0</v>
      </c>
      <c r="BG122" s="178">
        <f t="shared" ref="BG122:BG146" si="6">IF(N122="zákl. prenesená",J122,0)</f>
        <v>0</v>
      </c>
      <c r="BH122" s="178">
        <f t="shared" ref="BH122:BH146" si="7">IF(N122="zníž. prenesená",J122,0)</f>
        <v>0</v>
      </c>
      <c r="BI122" s="178">
        <f t="shared" ref="BI122:BI146" si="8">IF(N122="nulová",J122,0)</f>
        <v>0</v>
      </c>
      <c r="BJ122" s="18" t="s">
        <v>105</v>
      </c>
      <c r="BK122" s="179">
        <f t="shared" ref="BK122:BK146" si="9">ROUND(I122*H122,3)</f>
        <v>0</v>
      </c>
      <c r="BL122" s="18" t="s">
        <v>146</v>
      </c>
      <c r="BM122" s="177" t="s">
        <v>105</v>
      </c>
    </row>
    <row r="123" spans="1:65" s="2" customFormat="1" ht="16.5" customHeight="1">
      <c r="A123" s="33"/>
      <c r="B123" s="165"/>
      <c r="C123" s="166" t="s">
        <v>105</v>
      </c>
      <c r="D123" s="166" t="s">
        <v>143</v>
      </c>
      <c r="E123" s="167" t="s">
        <v>1393</v>
      </c>
      <c r="F123" s="168" t="s">
        <v>1394</v>
      </c>
      <c r="G123" s="169" t="s">
        <v>220</v>
      </c>
      <c r="H123" s="170">
        <v>36</v>
      </c>
      <c r="I123" s="170"/>
      <c r="J123" s="171">
        <f t="shared" si="0"/>
        <v>0</v>
      </c>
      <c r="K123" s="172"/>
      <c r="L123" s="34"/>
      <c r="M123" s="173" t="s">
        <v>1</v>
      </c>
      <c r="N123" s="174" t="s">
        <v>42</v>
      </c>
      <c r="O123" s="59"/>
      <c r="P123" s="175">
        <f t="shared" si="1"/>
        <v>0</v>
      </c>
      <c r="Q123" s="175">
        <v>0</v>
      </c>
      <c r="R123" s="175">
        <f t="shared" si="2"/>
        <v>0</v>
      </c>
      <c r="S123" s="175">
        <v>0</v>
      </c>
      <c r="T123" s="176">
        <f t="shared" si="3"/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77" t="s">
        <v>146</v>
      </c>
      <c r="AT123" s="177" t="s">
        <v>143</v>
      </c>
      <c r="AU123" s="177" t="s">
        <v>84</v>
      </c>
      <c r="AY123" s="18" t="s">
        <v>141</v>
      </c>
      <c r="BE123" s="178">
        <f t="shared" si="4"/>
        <v>0</v>
      </c>
      <c r="BF123" s="178">
        <f t="shared" si="5"/>
        <v>0</v>
      </c>
      <c r="BG123" s="178">
        <f t="shared" si="6"/>
        <v>0</v>
      </c>
      <c r="BH123" s="178">
        <f t="shared" si="7"/>
        <v>0</v>
      </c>
      <c r="BI123" s="178">
        <f t="shared" si="8"/>
        <v>0</v>
      </c>
      <c r="BJ123" s="18" t="s">
        <v>105</v>
      </c>
      <c r="BK123" s="179">
        <f t="shared" si="9"/>
        <v>0</v>
      </c>
      <c r="BL123" s="18" t="s">
        <v>146</v>
      </c>
      <c r="BM123" s="177" t="s">
        <v>146</v>
      </c>
    </row>
    <row r="124" spans="1:65" s="2" customFormat="1" ht="16.5" customHeight="1">
      <c r="A124" s="33"/>
      <c r="B124" s="165"/>
      <c r="C124" s="166" t="s">
        <v>156</v>
      </c>
      <c r="D124" s="166" t="s">
        <v>143</v>
      </c>
      <c r="E124" s="167" t="s">
        <v>1395</v>
      </c>
      <c r="F124" s="168" t="s">
        <v>1396</v>
      </c>
      <c r="G124" s="169" t="s">
        <v>194</v>
      </c>
      <c r="H124" s="170">
        <v>346</v>
      </c>
      <c r="I124" s="170"/>
      <c r="J124" s="171">
        <f t="shared" si="0"/>
        <v>0</v>
      </c>
      <c r="K124" s="172"/>
      <c r="L124" s="34"/>
      <c r="M124" s="173" t="s">
        <v>1</v>
      </c>
      <c r="N124" s="174" t="s">
        <v>42</v>
      </c>
      <c r="O124" s="59"/>
      <c r="P124" s="175">
        <f t="shared" si="1"/>
        <v>0</v>
      </c>
      <c r="Q124" s="175">
        <v>0</v>
      </c>
      <c r="R124" s="175">
        <f t="shared" si="2"/>
        <v>0</v>
      </c>
      <c r="S124" s="175">
        <v>0</v>
      </c>
      <c r="T124" s="176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77" t="s">
        <v>146</v>
      </c>
      <c r="AT124" s="177" t="s">
        <v>143</v>
      </c>
      <c r="AU124" s="177" t="s">
        <v>84</v>
      </c>
      <c r="AY124" s="18" t="s">
        <v>141</v>
      </c>
      <c r="BE124" s="178">
        <f t="shared" si="4"/>
        <v>0</v>
      </c>
      <c r="BF124" s="178">
        <f t="shared" si="5"/>
        <v>0</v>
      </c>
      <c r="BG124" s="178">
        <f t="shared" si="6"/>
        <v>0</v>
      </c>
      <c r="BH124" s="178">
        <f t="shared" si="7"/>
        <v>0</v>
      </c>
      <c r="BI124" s="178">
        <f t="shared" si="8"/>
        <v>0</v>
      </c>
      <c r="BJ124" s="18" t="s">
        <v>105</v>
      </c>
      <c r="BK124" s="179">
        <f t="shared" si="9"/>
        <v>0</v>
      </c>
      <c r="BL124" s="18" t="s">
        <v>146</v>
      </c>
      <c r="BM124" s="177" t="s">
        <v>175</v>
      </c>
    </row>
    <row r="125" spans="1:65" s="2" customFormat="1" ht="16.5" customHeight="1">
      <c r="A125" s="33"/>
      <c r="B125" s="165"/>
      <c r="C125" s="166" t="s">
        <v>146</v>
      </c>
      <c r="D125" s="166" t="s">
        <v>143</v>
      </c>
      <c r="E125" s="167" t="s">
        <v>1397</v>
      </c>
      <c r="F125" s="168" t="s">
        <v>1398</v>
      </c>
      <c r="G125" s="169" t="s">
        <v>194</v>
      </c>
      <c r="H125" s="170">
        <v>30</v>
      </c>
      <c r="I125" s="170"/>
      <c r="J125" s="171">
        <f t="shared" si="0"/>
        <v>0</v>
      </c>
      <c r="K125" s="172"/>
      <c r="L125" s="34"/>
      <c r="M125" s="173" t="s">
        <v>1</v>
      </c>
      <c r="N125" s="174" t="s">
        <v>42</v>
      </c>
      <c r="O125" s="59"/>
      <c r="P125" s="175">
        <f t="shared" si="1"/>
        <v>0</v>
      </c>
      <c r="Q125" s="175">
        <v>0</v>
      </c>
      <c r="R125" s="175">
        <f t="shared" si="2"/>
        <v>0</v>
      </c>
      <c r="S125" s="175">
        <v>0</v>
      </c>
      <c r="T125" s="176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77" t="s">
        <v>146</v>
      </c>
      <c r="AT125" s="177" t="s">
        <v>143</v>
      </c>
      <c r="AU125" s="177" t="s">
        <v>84</v>
      </c>
      <c r="AY125" s="18" t="s">
        <v>141</v>
      </c>
      <c r="BE125" s="178">
        <f t="shared" si="4"/>
        <v>0</v>
      </c>
      <c r="BF125" s="178">
        <f t="shared" si="5"/>
        <v>0</v>
      </c>
      <c r="BG125" s="178">
        <f t="shared" si="6"/>
        <v>0</v>
      </c>
      <c r="BH125" s="178">
        <f t="shared" si="7"/>
        <v>0</v>
      </c>
      <c r="BI125" s="178">
        <f t="shared" si="8"/>
        <v>0</v>
      </c>
      <c r="BJ125" s="18" t="s">
        <v>105</v>
      </c>
      <c r="BK125" s="179">
        <f t="shared" si="9"/>
        <v>0</v>
      </c>
      <c r="BL125" s="18" t="s">
        <v>146</v>
      </c>
      <c r="BM125" s="177" t="s">
        <v>187</v>
      </c>
    </row>
    <row r="126" spans="1:65" s="2" customFormat="1" ht="16.5" customHeight="1">
      <c r="A126" s="33"/>
      <c r="B126" s="165"/>
      <c r="C126" s="166" t="s">
        <v>165</v>
      </c>
      <c r="D126" s="166" t="s">
        <v>143</v>
      </c>
      <c r="E126" s="167" t="s">
        <v>1399</v>
      </c>
      <c r="F126" s="168" t="s">
        <v>1400</v>
      </c>
      <c r="G126" s="169" t="s">
        <v>194</v>
      </c>
      <c r="H126" s="170">
        <v>6</v>
      </c>
      <c r="I126" s="170"/>
      <c r="J126" s="171">
        <f t="shared" si="0"/>
        <v>0</v>
      </c>
      <c r="K126" s="172"/>
      <c r="L126" s="34"/>
      <c r="M126" s="173" t="s">
        <v>1</v>
      </c>
      <c r="N126" s="174" t="s">
        <v>42</v>
      </c>
      <c r="O126" s="59"/>
      <c r="P126" s="175">
        <f t="shared" si="1"/>
        <v>0</v>
      </c>
      <c r="Q126" s="175">
        <v>0</v>
      </c>
      <c r="R126" s="175">
        <f t="shared" si="2"/>
        <v>0</v>
      </c>
      <c r="S126" s="175">
        <v>0</v>
      </c>
      <c r="T126" s="176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77" t="s">
        <v>146</v>
      </c>
      <c r="AT126" s="177" t="s">
        <v>143</v>
      </c>
      <c r="AU126" s="177" t="s">
        <v>84</v>
      </c>
      <c r="AY126" s="18" t="s">
        <v>141</v>
      </c>
      <c r="BE126" s="178">
        <f t="shared" si="4"/>
        <v>0</v>
      </c>
      <c r="BF126" s="178">
        <f t="shared" si="5"/>
        <v>0</v>
      </c>
      <c r="BG126" s="178">
        <f t="shared" si="6"/>
        <v>0</v>
      </c>
      <c r="BH126" s="178">
        <f t="shared" si="7"/>
        <v>0</v>
      </c>
      <c r="BI126" s="178">
        <f t="shared" si="8"/>
        <v>0</v>
      </c>
      <c r="BJ126" s="18" t="s">
        <v>105</v>
      </c>
      <c r="BK126" s="179">
        <f t="shared" si="9"/>
        <v>0</v>
      </c>
      <c r="BL126" s="18" t="s">
        <v>146</v>
      </c>
      <c r="BM126" s="177" t="s">
        <v>202</v>
      </c>
    </row>
    <row r="127" spans="1:65" s="2" customFormat="1" ht="16.5" customHeight="1">
      <c r="A127" s="33"/>
      <c r="B127" s="165"/>
      <c r="C127" s="166" t="s">
        <v>175</v>
      </c>
      <c r="D127" s="166" t="s">
        <v>143</v>
      </c>
      <c r="E127" s="167" t="s">
        <v>1401</v>
      </c>
      <c r="F127" s="168" t="s">
        <v>1400</v>
      </c>
      <c r="G127" s="169" t="s">
        <v>194</v>
      </c>
      <c r="H127" s="170">
        <v>10</v>
      </c>
      <c r="I127" s="170"/>
      <c r="J127" s="171">
        <f t="shared" si="0"/>
        <v>0</v>
      </c>
      <c r="K127" s="172"/>
      <c r="L127" s="34"/>
      <c r="M127" s="173" t="s">
        <v>1</v>
      </c>
      <c r="N127" s="174" t="s">
        <v>42</v>
      </c>
      <c r="O127" s="59"/>
      <c r="P127" s="175">
        <f t="shared" si="1"/>
        <v>0</v>
      </c>
      <c r="Q127" s="175">
        <v>0</v>
      </c>
      <c r="R127" s="175">
        <f t="shared" si="2"/>
        <v>0</v>
      </c>
      <c r="S127" s="175">
        <v>0</v>
      </c>
      <c r="T127" s="176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77" t="s">
        <v>146</v>
      </c>
      <c r="AT127" s="177" t="s">
        <v>143</v>
      </c>
      <c r="AU127" s="177" t="s">
        <v>84</v>
      </c>
      <c r="AY127" s="18" t="s">
        <v>141</v>
      </c>
      <c r="BE127" s="178">
        <f t="shared" si="4"/>
        <v>0</v>
      </c>
      <c r="BF127" s="178">
        <f t="shared" si="5"/>
        <v>0</v>
      </c>
      <c r="BG127" s="178">
        <f t="shared" si="6"/>
        <v>0</v>
      </c>
      <c r="BH127" s="178">
        <f t="shared" si="7"/>
        <v>0</v>
      </c>
      <c r="BI127" s="178">
        <f t="shared" si="8"/>
        <v>0</v>
      </c>
      <c r="BJ127" s="18" t="s">
        <v>105</v>
      </c>
      <c r="BK127" s="179">
        <f t="shared" si="9"/>
        <v>0</v>
      </c>
      <c r="BL127" s="18" t="s">
        <v>146</v>
      </c>
      <c r="BM127" s="177" t="s">
        <v>217</v>
      </c>
    </row>
    <row r="128" spans="1:65" s="2" customFormat="1" ht="16.5" customHeight="1">
      <c r="A128" s="33"/>
      <c r="B128" s="165"/>
      <c r="C128" s="166" t="s">
        <v>182</v>
      </c>
      <c r="D128" s="166" t="s">
        <v>143</v>
      </c>
      <c r="E128" s="167" t="s">
        <v>1402</v>
      </c>
      <c r="F128" s="168" t="s">
        <v>1403</v>
      </c>
      <c r="G128" s="169" t="s">
        <v>220</v>
      </c>
      <c r="H128" s="170">
        <v>15</v>
      </c>
      <c r="I128" s="170"/>
      <c r="J128" s="171">
        <f t="shared" si="0"/>
        <v>0</v>
      </c>
      <c r="K128" s="172"/>
      <c r="L128" s="34"/>
      <c r="M128" s="173" t="s">
        <v>1</v>
      </c>
      <c r="N128" s="174" t="s">
        <v>42</v>
      </c>
      <c r="O128" s="59"/>
      <c r="P128" s="175">
        <f t="shared" si="1"/>
        <v>0</v>
      </c>
      <c r="Q128" s="175">
        <v>0</v>
      </c>
      <c r="R128" s="175">
        <f t="shared" si="2"/>
        <v>0</v>
      </c>
      <c r="S128" s="175">
        <v>0</v>
      </c>
      <c r="T128" s="176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77" t="s">
        <v>146</v>
      </c>
      <c r="AT128" s="177" t="s">
        <v>143</v>
      </c>
      <c r="AU128" s="177" t="s">
        <v>84</v>
      </c>
      <c r="AY128" s="18" t="s">
        <v>141</v>
      </c>
      <c r="BE128" s="178">
        <f t="shared" si="4"/>
        <v>0</v>
      </c>
      <c r="BF128" s="178">
        <f t="shared" si="5"/>
        <v>0</v>
      </c>
      <c r="BG128" s="178">
        <f t="shared" si="6"/>
        <v>0</v>
      </c>
      <c r="BH128" s="178">
        <f t="shared" si="7"/>
        <v>0</v>
      </c>
      <c r="BI128" s="178">
        <f t="shared" si="8"/>
        <v>0</v>
      </c>
      <c r="BJ128" s="18" t="s">
        <v>105</v>
      </c>
      <c r="BK128" s="179">
        <f t="shared" si="9"/>
        <v>0</v>
      </c>
      <c r="BL128" s="18" t="s">
        <v>146</v>
      </c>
      <c r="BM128" s="177" t="s">
        <v>228</v>
      </c>
    </row>
    <row r="129" spans="1:65" s="2" customFormat="1" ht="16.5" customHeight="1">
      <c r="A129" s="33"/>
      <c r="B129" s="165"/>
      <c r="C129" s="166" t="s">
        <v>187</v>
      </c>
      <c r="D129" s="166" t="s">
        <v>143</v>
      </c>
      <c r="E129" s="167" t="s">
        <v>1404</v>
      </c>
      <c r="F129" s="168" t="s">
        <v>1405</v>
      </c>
      <c r="G129" s="169" t="s">
        <v>220</v>
      </c>
      <c r="H129" s="170">
        <v>23</v>
      </c>
      <c r="I129" s="170"/>
      <c r="J129" s="171">
        <f t="shared" si="0"/>
        <v>0</v>
      </c>
      <c r="K129" s="172"/>
      <c r="L129" s="34"/>
      <c r="M129" s="173" t="s">
        <v>1</v>
      </c>
      <c r="N129" s="174" t="s">
        <v>42</v>
      </c>
      <c r="O129" s="59"/>
      <c r="P129" s="175">
        <f t="shared" si="1"/>
        <v>0</v>
      </c>
      <c r="Q129" s="175">
        <v>0</v>
      </c>
      <c r="R129" s="175">
        <f t="shared" si="2"/>
        <v>0</v>
      </c>
      <c r="S129" s="175">
        <v>0</v>
      </c>
      <c r="T129" s="176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77" t="s">
        <v>146</v>
      </c>
      <c r="AT129" s="177" t="s">
        <v>143</v>
      </c>
      <c r="AU129" s="177" t="s">
        <v>84</v>
      </c>
      <c r="AY129" s="18" t="s">
        <v>141</v>
      </c>
      <c r="BE129" s="178">
        <f t="shared" si="4"/>
        <v>0</v>
      </c>
      <c r="BF129" s="178">
        <f t="shared" si="5"/>
        <v>0</v>
      </c>
      <c r="BG129" s="178">
        <f t="shared" si="6"/>
        <v>0</v>
      </c>
      <c r="BH129" s="178">
        <f t="shared" si="7"/>
        <v>0</v>
      </c>
      <c r="BI129" s="178">
        <f t="shared" si="8"/>
        <v>0</v>
      </c>
      <c r="BJ129" s="18" t="s">
        <v>105</v>
      </c>
      <c r="BK129" s="179">
        <f t="shared" si="9"/>
        <v>0</v>
      </c>
      <c r="BL129" s="18" t="s">
        <v>146</v>
      </c>
      <c r="BM129" s="177" t="s">
        <v>239</v>
      </c>
    </row>
    <row r="130" spans="1:65" s="2" customFormat="1" ht="16.5" customHeight="1">
      <c r="A130" s="33"/>
      <c r="B130" s="165"/>
      <c r="C130" s="166" t="s">
        <v>154</v>
      </c>
      <c r="D130" s="166" t="s">
        <v>143</v>
      </c>
      <c r="E130" s="167" t="s">
        <v>1406</v>
      </c>
      <c r="F130" s="168" t="s">
        <v>1407</v>
      </c>
      <c r="G130" s="169" t="s">
        <v>220</v>
      </c>
      <c r="H130" s="170">
        <v>12</v>
      </c>
      <c r="I130" s="170"/>
      <c r="J130" s="171">
        <f t="shared" si="0"/>
        <v>0</v>
      </c>
      <c r="K130" s="172"/>
      <c r="L130" s="34"/>
      <c r="M130" s="173" t="s">
        <v>1</v>
      </c>
      <c r="N130" s="174" t="s">
        <v>42</v>
      </c>
      <c r="O130" s="59"/>
      <c r="P130" s="175">
        <f t="shared" si="1"/>
        <v>0</v>
      </c>
      <c r="Q130" s="175">
        <v>0</v>
      </c>
      <c r="R130" s="175">
        <f t="shared" si="2"/>
        <v>0</v>
      </c>
      <c r="S130" s="175">
        <v>0</v>
      </c>
      <c r="T130" s="176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77" t="s">
        <v>146</v>
      </c>
      <c r="AT130" s="177" t="s">
        <v>143</v>
      </c>
      <c r="AU130" s="177" t="s">
        <v>84</v>
      </c>
      <c r="AY130" s="18" t="s">
        <v>141</v>
      </c>
      <c r="BE130" s="178">
        <f t="shared" si="4"/>
        <v>0</v>
      </c>
      <c r="BF130" s="178">
        <f t="shared" si="5"/>
        <v>0</v>
      </c>
      <c r="BG130" s="178">
        <f t="shared" si="6"/>
        <v>0</v>
      </c>
      <c r="BH130" s="178">
        <f t="shared" si="7"/>
        <v>0</v>
      </c>
      <c r="BI130" s="178">
        <f t="shared" si="8"/>
        <v>0</v>
      </c>
      <c r="BJ130" s="18" t="s">
        <v>105</v>
      </c>
      <c r="BK130" s="179">
        <f t="shared" si="9"/>
        <v>0</v>
      </c>
      <c r="BL130" s="18" t="s">
        <v>146</v>
      </c>
      <c r="BM130" s="177" t="s">
        <v>249</v>
      </c>
    </row>
    <row r="131" spans="1:65" s="2" customFormat="1" ht="16.5" customHeight="1">
      <c r="A131" s="33"/>
      <c r="B131" s="165"/>
      <c r="C131" s="166" t="s">
        <v>202</v>
      </c>
      <c r="D131" s="166" t="s">
        <v>143</v>
      </c>
      <c r="E131" s="167" t="s">
        <v>1408</v>
      </c>
      <c r="F131" s="168" t="s">
        <v>1409</v>
      </c>
      <c r="G131" s="169" t="s">
        <v>220</v>
      </c>
      <c r="H131" s="170">
        <v>30</v>
      </c>
      <c r="I131" s="170"/>
      <c r="J131" s="171">
        <f t="shared" si="0"/>
        <v>0</v>
      </c>
      <c r="K131" s="172"/>
      <c r="L131" s="34"/>
      <c r="M131" s="173" t="s">
        <v>1</v>
      </c>
      <c r="N131" s="174" t="s">
        <v>42</v>
      </c>
      <c r="O131" s="59"/>
      <c r="P131" s="175">
        <f t="shared" si="1"/>
        <v>0</v>
      </c>
      <c r="Q131" s="175">
        <v>0</v>
      </c>
      <c r="R131" s="175">
        <f t="shared" si="2"/>
        <v>0</v>
      </c>
      <c r="S131" s="175">
        <v>0</v>
      </c>
      <c r="T131" s="176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77" t="s">
        <v>146</v>
      </c>
      <c r="AT131" s="177" t="s">
        <v>143</v>
      </c>
      <c r="AU131" s="177" t="s">
        <v>84</v>
      </c>
      <c r="AY131" s="18" t="s">
        <v>141</v>
      </c>
      <c r="BE131" s="178">
        <f t="shared" si="4"/>
        <v>0</v>
      </c>
      <c r="BF131" s="178">
        <f t="shared" si="5"/>
        <v>0</v>
      </c>
      <c r="BG131" s="178">
        <f t="shared" si="6"/>
        <v>0</v>
      </c>
      <c r="BH131" s="178">
        <f t="shared" si="7"/>
        <v>0</v>
      </c>
      <c r="BI131" s="178">
        <f t="shared" si="8"/>
        <v>0</v>
      </c>
      <c r="BJ131" s="18" t="s">
        <v>105</v>
      </c>
      <c r="BK131" s="179">
        <f t="shared" si="9"/>
        <v>0</v>
      </c>
      <c r="BL131" s="18" t="s">
        <v>146</v>
      </c>
      <c r="BM131" s="177" t="s">
        <v>7</v>
      </c>
    </row>
    <row r="132" spans="1:65" s="2" customFormat="1" ht="16.5" customHeight="1">
      <c r="A132" s="33"/>
      <c r="B132" s="165"/>
      <c r="C132" s="166" t="s">
        <v>212</v>
      </c>
      <c r="D132" s="166" t="s">
        <v>143</v>
      </c>
      <c r="E132" s="167" t="s">
        <v>1410</v>
      </c>
      <c r="F132" s="168" t="s">
        <v>1411</v>
      </c>
      <c r="G132" s="169" t="s">
        <v>220</v>
      </c>
      <c r="H132" s="170">
        <v>195</v>
      </c>
      <c r="I132" s="170"/>
      <c r="J132" s="171">
        <f t="shared" si="0"/>
        <v>0</v>
      </c>
      <c r="K132" s="172"/>
      <c r="L132" s="34"/>
      <c r="M132" s="173" t="s">
        <v>1</v>
      </c>
      <c r="N132" s="174" t="s">
        <v>42</v>
      </c>
      <c r="O132" s="59"/>
      <c r="P132" s="175">
        <f t="shared" si="1"/>
        <v>0</v>
      </c>
      <c r="Q132" s="175">
        <v>0</v>
      </c>
      <c r="R132" s="175">
        <f t="shared" si="2"/>
        <v>0</v>
      </c>
      <c r="S132" s="175">
        <v>0</v>
      </c>
      <c r="T132" s="176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77" t="s">
        <v>146</v>
      </c>
      <c r="AT132" s="177" t="s">
        <v>143</v>
      </c>
      <c r="AU132" s="177" t="s">
        <v>84</v>
      </c>
      <c r="AY132" s="18" t="s">
        <v>141</v>
      </c>
      <c r="BE132" s="178">
        <f t="shared" si="4"/>
        <v>0</v>
      </c>
      <c r="BF132" s="178">
        <f t="shared" si="5"/>
        <v>0</v>
      </c>
      <c r="BG132" s="178">
        <f t="shared" si="6"/>
        <v>0</v>
      </c>
      <c r="BH132" s="178">
        <f t="shared" si="7"/>
        <v>0</v>
      </c>
      <c r="BI132" s="178">
        <f t="shared" si="8"/>
        <v>0</v>
      </c>
      <c r="BJ132" s="18" t="s">
        <v>105</v>
      </c>
      <c r="BK132" s="179">
        <f t="shared" si="9"/>
        <v>0</v>
      </c>
      <c r="BL132" s="18" t="s">
        <v>146</v>
      </c>
      <c r="BM132" s="177" t="s">
        <v>270</v>
      </c>
    </row>
    <row r="133" spans="1:65" s="2" customFormat="1" ht="16.5" customHeight="1">
      <c r="A133" s="33"/>
      <c r="B133" s="165"/>
      <c r="C133" s="166" t="s">
        <v>217</v>
      </c>
      <c r="D133" s="166" t="s">
        <v>143</v>
      </c>
      <c r="E133" s="167" t="s">
        <v>1412</v>
      </c>
      <c r="F133" s="168" t="s">
        <v>1413</v>
      </c>
      <c r="G133" s="169" t="s">
        <v>220</v>
      </c>
      <c r="H133" s="170">
        <v>190</v>
      </c>
      <c r="I133" s="170"/>
      <c r="J133" s="171">
        <f t="shared" si="0"/>
        <v>0</v>
      </c>
      <c r="K133" s="172"/>
      <c r="L133" s="34"/>
      <c r="M133" s="173" t="s">
        <v>1</v>
      </c>
      <c r="N133" s="174" t="s">
        <v>42</v>
      </c>
      <c r="O133" s="59"/>
      <c r="P133" s="175">
        <f t="shared" si="1"/>
        <v>0</v>
      </c>
      <c r="Q133" s="175">
        <v>0</v>
      </c>
      <c r="R133" s="175">
        <f t="shared" si="2"/>
        <v>0</v>
      </c>
      <c r="S133" s="175">
        <v>0</v>
      </c>
      <c r="T133" s="176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77" t="s">
        <v>146</v>
      </c>
      <c r="AT133" s="177" t="s">
        <v>143</v>
      </c>
      <c r="AU133" s="177" t="s">
        <v>84</v>
      </c>
      <c r="AY133" s="18" t="s">
        <v>141</v>
      </c>
      <c r="BE133" s="178">
        <f t="shared" si="4"/>
        <v>0</v>
      </c>
      <c r="BF133" s="178">
        <f t="shared" si="5"/>
        <v>0</v>
      </c>
      <c r="BG133" s="178">
        <f t="shared" si="6"/>
        <v>0</v>
      </c>
      <c r="BH133" s="178">
        <f t="shared" si="7"/>
        <v>0</v>
      </c>
      <c r="BI133" s="178">
        <f t="shared" si="8"/>
        <v>0</v>
      </c>
      <c r="BJ133" s="18" t="s">
        <v>105</v>
      </c>
      <c r="BK133" s="179">
        <f t="shared" si="9"/>
        <v>0</v>
      </c>
      <c r="BL133" s="18" t="s">
        <v>146</v>
      </c>
      <c r="BM133" s="177" t="s">
        <v>283</v>
      </c>
    </row>
    <row r="134" spans="1:65" s="2" customFormat="1" ht="16.5" customHeight="1">
      <c r="A134" s="33"/>
      <c r="B134" s="165"/>
      <c r="C134" s="166" t="s">
        <v>223</v>
      </c>
      <c r="D134" s="166" t="s">
        <v>143</v>
      </c>
      <c r="E134" s="167" t="s">
        <v>1414</v>
      </c>
      <c r="F134" s="168" t="s">
        <v>1415</v>
      </c>
      <c r="G134" s="169" t="s">
        <v>194</v>
      </c>
      <c r="H134" s="170">
        <v>4</v>
      </c>
      <c r="I134" s="170"/>
      <c r="J134" s="171">
        <f t="shared" si="0"/>
        <v>0</v>
      </c>
      <c r="K134" s="172"/>
      <c r="L134" s="34"/>
      <c r="M134" s="173" t="s">
        <v>1</v>
      </c>
      <c r="N134" s="174" t="s">
        <v>42</v>
      </c>
      <c r="O134" s="59"/>
      <c r="P134" s="175">
        <f t="shared" si="1"/>
        <v>0</v>
      </c>
      <c r="Q134" s="175">
        <v>0</v>
      </c>
      <c r="R134" s="175">
        <f t="shared" si="2"/>
        <v>0</v>
      </c>
      <c r="S134" s="175">
        <v>0</v>
      </c>
      <c r="T134" s="176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77" t="s">
        <v>146</v>
      </c>
      <c r="AT134" s="177" t="s">
        <v>143</v>
      </c>
      <c r="AU134" s="177" t="s">
        <v>84</v>
      </c>
      <c r="AY134" s="18" t="s">
        <v>141</v>
      </c>
      <c r="BE134" s="178">
        <f t="shared" si="4"/>
        <v>0</v>
      </c>
      <c r="BF134" s="178">
        <f t="shared" si="5"/>
        <v>0</v>
      </c>
      <c r="BG134" s="178">
        <f t="shared" si="6"/>
        <v>0</v>
      </c>
      <c r="BH134" s="178">
        <f t="shared" si="7"/>
        <v>0</v>
      </c>
      <c r="BI134" s="178">
        <f t="shared" si="8"/>
        <v>0</v>
      </c>
      <c r="BJ134" s="18" t="s">
        <v>105</v>
      </c>
      <c r="BK134" s="179">
        <f t="shared" si="9"/>
        <v>0</v>
      </c>
      <c r="BL134" s="18" t="s">
        <v>146</v>
      </c>
      <c r="BM134" s="177" t="s">
        <v>296</v>
      </c>
    </row>
    <row r="135" spans="1:65" s="2" customFormat="1" ht="16.5" customHeight="1">
      <c r="A135" s="33"/>
      <c r="B135" s="165"/>
      <c r="C135" s="166" t="s">
        <v>228</v>
      </c>
      <c r="D135" s="166" t="s">
        <v>143</v>
      </c>
      <c r="E135" s="167" t="s">
        <v>1416</v>
      </c>
      <c r="F135" s="168" t="s">
        <v>1417</v>
      </c>
      <c r="G135" s="169" t="s">
        <v>194</v>
      </c>
      <c r="H135" s="170">
        <v>1</v>
      </c>
      <c r="I135" s="170"/>
      <c r="J135" s="171">
        <f t="shared" si="0"/>
        <v>0</v>
      </c>
      <c r="K135" s="172"/>
      <c r="L135" s="34"/>
      <c r="M135" s="173" t="s">
        <v>1</v>
      </c>
      <c r="N135" s="174" t="s">
        <v>42</v>
      </c>
      <c r="O135" s="59"/>
      <c r="P135" s="175">
        <f t="shared" si="1"/>
        <v>0</v>
      </c>
      <c r="Q135" s="175">
        <v>0</v>
      </c>
      <c r="R135" s="175">
        <f t="shared" si="2"/>
        <v>0</v>
      </c>
      <c r="S135" s="175">
        <v>0</v>
      </c>
      <c r="T135" s="176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77" t="s">
        <v>146</v>
      </c>
      <c r="AT135" s="177" t="s">
        <v>143</v>
      </c>
      <c r="AU135" s="177" t="s">
        <v>84</v>
      </c>
      <c r="AY135" s="18" t="s">
        <v>141</v>
      </c>
      <c r="BE135" s="178">
        <f t="shared" si="4"/>
        <v>0</v>
      </c>
      <c r="BF135" s="178">
        <f t="shared" si="5"/>
        <v>0</v>
      </c>
      <c r="BG135" s="178">
        <f t="shared" si="6"/>
        <v>0</v>
      </c>
      <c r="BH135" s="178">
        <f t="shared" si="7"/>
        <v>0</v>
      </c>
      <c r="BI135" s="178">
        <f t="shared" si="8"/>
        <v>0</v>
      </c>
      <c r="BJ135" s="18" t="s">
        <v>105</v>
      </c>
      <c r="BK135" s="179">
        <f t="shared" si="9"/>
        <v>0</v>
      </c>
      <c r="BL135" s="18" t="s">
        <v>146</v>
      </c>
      <c r="BM135" s="177" t="s">
        <v>310</v>
      </c>
    </row>
    <row r="136" spans="1:65" s="2" customFormat="1" ht="16.5" customHeight="1">
      <c r="A136" s="33"/>
      <c r="B136" s="165"/>
      <c r="C136" s="166" t="s">
        <v>233</v>
      </c>
      <c r="D136" s="166" t="s">
        <v>143</v>
      </c>
      <c r="E136" s="167" t="s">
        <v>1418</v>
      </c>
      <c r="F136" s="168" t="s">
        <v>1419</v>
      </c>
      <c r="G136" s="169" t="s">
        <v>194</v>
      </c>
      <c r="H136" s="170">
        <v>2</v>
      </c>
      <c r="I136" s="170"/>
      <c r="J136" s="171">
        <f t="shared" si="0"/>
        <v>0</v>
      </c>
      <c r="K136" s="172"/>
      <c r="L136" s="34"/>
      <c r="M136" s="173" t="s">
        <v>1</v>
      </c>
      <c r="N136" s="174" t="s">
        <v>42</v>
      </c>
      <c r="O136" s="59"/>
      <c r="P136" s="175">
        <f t="shared" si="1"/>
        <v>0</v>
      </c>
      <c r="Q136" s="175">
        <v>0</v>
      </c>
      <c r="R136" s="175">
        <f t="shared" si="2"/>
        <v>0</v>
      </c>
      <c r="S136" s="175">
        <v>0</v>
      </c>
      <c r="T136" s="176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77" t="s">
        <v>146</v>
      </c>
      <c r="AT136" s="177" t="s">
        <v>143</v>
      </c>
      <c r="AU136" s="177" t="s">
        <v>84</v>
      </c>
      <c r="AY136" s="18" t="s">
        <v>141</v>
      </c>
      <c r="BE136" s="178">
        <f t="shared" si="4"/>
        <v>0</v>
      </c>
      <c r="BF136" s="178">
        <f t="shared" si="5"/>
        <v>0</v>
      </c>
      <c r="BG136" s="178">
        <f t="shared" si="6"/>
        <v>0</v>
      </c>
      <c r="BH136" s="178">
        <f t="shared" si="7"/>
        <v>0</v>
      </c>
      <c r="BI136" s="178">
        <f t="shared" si="8"/>
        <v>0</v>
      </c>
      <c r="BJ136" s="18" t="s">
        <v>105</v>
      </c>
      <c r="BK136" s="179">
        <f t="shared" si="9"/>
        <v>0</v>
      </c>
      <c r="BL136" s="18" t="s">
        <v>146</v>
      </c>
      <c r="BM136" s="177" t="s">
        <v>321</v>
      </c>
    </row>
    <row r="137" spans="1:65" s="2" customFormat="1" ht="16.5" customHeight="1">
      <c r="A137" s="33"/>
      <c r="B137" s="165"/>
      <c r="C137" s="166" t="s">
        <v>239</v>
      </c>
      <c r="D137" s="166" t="s">
        <v>143</v>
      </c>
      <c r="E137" s="167" t="s">
        <v>1420</v>
      </c>
      <c r="F137" s="168" t="s">
        <v>1421</v>
      </c>
      <c r="G137" s="169" t="s">
        <v>194</v>
      </c>
      <c r="H137" s="170">
        <v>1</v>
      </c>
      <c r="I137" s="170"/>
      <c r="J137" s="171">
        <f t="shared" si="0"/>
        <v>0</v>
      </c>
      <c r="K137" s="172"/>
      <c r="L137" s="34"/>
      <c r="M137" s="173" t="s">
        <v>1</v>
      </c>
      <c r="N137" s="174" t="s">
        <v>42</v>
      </c>
      <c r="O137" s="59"/>
      <c r="P137" s="175">
        <f t="shared" si="1"/>
        <v>0</v>
      </c>
      <c r="Q137" s="175">
        <v>0</v>
      </c>
      <c r="R137" s="175">
        <f t="shared" si="2"/>
        <v>0</v>
      </c>
      <c r="S137" s="175">
        <v>0</v>
      </c>
      <c r="T137" s="176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77" t="s">
        <v>146</v>
      </c>
      <c r="AT137" s="177" t="s">
        <v>143</v>
      </c>
      <c r="AU137" s="177" t="s">
        <v>84</v>
      </c>
      <c r="AY137" s="18" t="s">
        <v>141</v>
      </c>
      <c r="BE137" s="178">
        <f t="shared" si="4"/>
        <v>0</v>
      </c>
      <c r="BF137" s="178">
        <f t="shared" si="5"/>
        <v>0</v>
      </c>
      <c r="BG137" s="178">
        <f t="shared" si="6"/>
        <v>0</v>
      </c>
      <c r="BH137" s="178">
        <f t="shared" si="7"/>
        <v>0</v>
      </c>
      <c r="BI137" s="178">
        <f t="shared" si="8"/>
        <v>0</v>
      </c>
      <c r="BJ137" s="18" t="s">
        <v>105</v>
      </c>
      <c r="BK137" s="179">
        <f t="shared" si="9"/>
        <v>0</v>
      </c>
      <c r="BL137" s="18" t="s">
        <v>146</v>
      </c>
      <c r="BM137" s="177" t="s">
        <v>300</v>
      </c>
    </row>
    <row r="138" spans="1:65" s="2" customFormat="1" ht="16.5" customHeight="1">
      <c r="A138" s="33"/>
      <c r="B138" s="165"/>
      <c r="C138" s="166" t="s">
        <v>243</v>
      </c>
      <c r="D138" s="166" t="s">
        <v>143</v>
      </c>
      <c r="E138" s="167" t="s">
        <v>1422</v>
      </c>
      <c r="F138" s="168" t="s">
        <v>1423</v>
      </c>
      <c r="G138" s="169" t="s">
        <v>194</v>
      </c>
      <c r="H138" s="170">
        <v>1</v>
      </c>
      <c r="I138" s="170"/>
      <c r="J138" s="171">
        <f t="shared" si="0"/>
        <v>0</v>
      </c>
      <c r="K138" s="172"/>
      <c r="L138" s="34"/>
      <c r="M138" s="173" t="s">
        <v>1</v>
      </c>
      <c r="N138" s="174" t="s">
        <v>42</v>
      </c>
      <c r="O138" s="59"/>
      <c r="P138" s="175">
        <f t="shared" si="1"/>
        <v>0</v>
      </c>
      <c r="Q138" s="175">
        <v>0</v>
      </c>
      <c r="R138" s="175">
        <f t="shared" si="2"/>
        <v>0</v>
      </c>
      <c r="S138" s="175">
        <v>0</v>
      </c>
      <c r="T138" s="176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77" t="s">
        <v>146</v>
      </c>
      <c r="AT138" s="177" t="s">
        <v>143</v>
      </c>
      <c r="AU138" s="177" t="s">
        <v>84</v>
      </c>
      <c r="AY138" s="18" t="s">
        <v>141</v>
      </c>
      <c r="BE138" s="178">
        <f t="shared" si="4"/>
        <v>0</v>
      </c>
      <c r="BF138" s="178">
        <f t="shared" si="5"/>
        <v>0</v>
      </c>
      <c r="BG138" s="178">
        <f t="shared" si="6"/>
        <v>0</v>
      </c>
      <c r="BH138" s="178">
        <f t="shared" si="7"/>
        <v>0</v>
      </c>
      <c r="BI138" s="178">
        <f t="shared" si="8"/>
        <v>0</v>
      </c>
      <c r="BJ138" s="18" t="s">
        <v>105</v>
      </c>
      <c r="BK138" s="179">
        <f t="shared" si="9"/>
        <v>0</v>
      </c>
      <c r="BL138" s="18" t="s">
        <v>146</v>
      </c>
      <c r="BM138" s="177" t="s">
        <v>351</v>
      </c>
    </row>
    <row r="139" spans="1:65" s="2" customFormat="1" ht="16.5" customHeight="1">
      <c r="A139" s="33"/>
      <c r="B139" s="165"/>
      <c r="C139" s="166" t="s">
        <v>249</v>
      </c>
      <c r="D139" s="166" t="s">
        <v>143</v>
      </c>
      <c r="E139" s="167" t="s">
        <v>1424</v>
      </c>
      <c r="F139" s="168" t="s">
        <v>1425</v>
      </c>
      <c r="G139" s="169" t="s">
        <v>194</v>
      </c>
      <c r="H139" s="170">
        <v>3</v>
      </c>
      <c r="I139" s="170"/>
      <c r="J139" s="171">
        <f t="shared" si="0"/>
        <v>0</v>
      </c>
      <c r="K139" s="172"/>
      <c r="L139" s="34"/>
      <c r="M139" s="173" t="s">
        <v>1</v>
      </c>
      <c r="N139" s="174" t="s">
        <v>42</v>
      </c>
      <c r="O139" s="59"/>
      <c r="P139" s="175">
        <f t="shared" si="1"/>
        <v>0</v>
      </c>
      <c r="Q139" s="175">
        <v>0</v>
      </c>
      <c r="R139" s="175">
        <f t="shared" si="2"/>
        <v>0</v>
      </c>
      <c r="S139" s="175">
        <v>0</v>
      </c>
      <c r="T139" s="176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77" t="s">
        <v>146</v>
      </c>
      <c r="AT139" s="177" t="s">
        <v>143</v>
      </c>
      <c r="AU139" s="177" t="s">
        <v>84</v>
      </c>
      <c r="AY139" s="18" t="s">
        <v>141</v>
      </c>
      <c r="BE139" s="178">
        <f t="shared" si="4"/>
        <v>0</v>
      </c>
      <c r="BF139" s="178">
        <f t="shared" si="5"/>
        <v>0</v>
      </c>
      <c r="BG139" s="178">
        <f t="shared" si="6"/>
        <v>0</v>
      </c>
      <c r="BH139" s="178">
        <f t="shared" si="7"/>
        <v>0</v>
      </c>
      <c r="BI139" s="178">
        <f t="shared" si="8"/>
        <v>0</v>
      </c>
      <c r="BJ139" s="18" t="s">
        <v>105</v>
      </c>
      <c r="BK139" s="179">
        <f t="shared" si="9"/>
        <v>0</v>
      </c>
      <c r="BL139" s="18" t="s">
        <v>146</v>
      </c>
      <c r="BM139" s="177" t="s">
        <v>584</v>
      </c>
    </row>
    <row r="140" spans="1:65" s="2" customFormat="1" ht="16.5" customHeight="1">
      <c r="A140" s="33"/>
      <c r="B140" s="165"/>
      <c r="C140" s="166" t="s">
        <v>253</v>
      </c>
      <c r="D140" s="166" t="s">
        <v>143</v>
      </c>
      <c r="E140" s="167" t="s">
        <v>1426</v>
      </c>
      <c r="F140" s="168" t="s">
        <v>1427</v>
      </c>
      <c r="G140" s="169" t="s">
        <v>194</v>
      </c>
      <c r="H140" s="170">
        <v>1</v>
      </c>
      <c r="I140" s="170"/>
      <c r="J140" s="171">
        <f t="shared" si="0"/>
        <v>0</v>
      </c>
      <c r="K140" s="172"/>
      <c r="L140" s="34"/>
      <c r="M140" s="173" t="s">
        <v>1</v>
      </c>
      <c r="N140" s="174" t="s">
        <v>42</v>
      </c>
      <c r="O140" s="59"/>
      <c r="P140" s="175">
        <f t="shared" si="1"/>
        <v>0</v>
      </c>
      <c r="Q140" s="175">
        <v>0</v>
      </c>
      <c r="R140" s="175">
        <f t="shared" si="2"/>
        <v>0</v>
      </c>
      <c r="S140" s="175">
        <v>0</v>
      </c>
      <c r="T140" s="176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77" t="s">
        <v>146</v>
      </c>
      <c r="AT140" s="177" t="s">
        <v>143</v>
      </c>
      <c r="AU140" s="177" t="s">
        <v>84</v>
      </c>
      <c r="AY140" s="18" t="s">
        <v>141</v>
      </c>
      <c r="BE140" s="178">
        <f t="shared" si="4"/>
        <v>0</v>
      </c>
      <c r="BF140" s="178">
        <f t="shared" si="5"/>
        <v>0</v>
      </c>
      <c r="BG140" s="178">
        <f t="shared" si="6"/>
        <v>0</v>
      </c>
      <c r="BH140" s="178">
        <f t="shared" si="7"/>
        <v>0</v>
      </c>
      <c r="BI140" s="178">
        <f t="shared" si="8"/>
        <v>0</v>
      </c>
      <c r="BJ140" s="18" t="s">
        <v>105</v>
      </c>
      <c r="BK140" s="179">
        <f t="shared" si="9"/>
        <v>0</v>
      </c>
      <c r="BL140" s="18" t="s">
        <v>146</v>
      </c>
      <c r="BM140" s="177" t="s">
        <v>592</v>
      </c>
    </row>
    <row r="141" spans="1:65" s="2" customFormat="1" ht="16.5" customHeight="1">
      <c r="A141" s="33"/>
      <c r="B141" s="165"/>
      <c r="C141" s="166" t="s">
        <v>7</v>
      </c>
      <c r="D141" s="166" t="s">
        <v>143</v>
      </c>
      <c r="E141" s="167" t="s">
        <v>1428</v>
      </c>
      <c r="F141" s="168" t="s">
        <v>1429</v>
      </c>
      <c r="G141" s="169" t="s">
        <v>306</v>
      </c>
      <c r="H141" s="170"/>
      <c r="I141" s="170"/>
      <c r="J141" s="171">
        <f t="shared" si="0"/>
        <v>0</v>
      </c>
      <c r="K141" s="172"/>
      <c r="L141" s="34"/>
      <c r="M141" s="173" t="s">
        <v>1</v>
      </c>
      <c r="N141" s="174" t="s">
        <v>42</v>
      </c>
      <c r="O141" s="59"/>
      <c r="P141" s="175">
        <f t="shared" si="1"/>
        <v>0</v>
      </c>
      <c r="Q141" s="175">
        <v>0</v>
      </c>
      <c r="R141" s="175">
        <f t="shared" si="2"/>
        <v>0</v>
      </c>
      <c r="S141" s="175">
        <v>0</v>
      </c>
      <c r="T141" s="176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77" t="s">
        <v>146</v>
      </c>
      <c r="AT141" s="177" t="s">
        <v>143</v>
      </c>
      <c r="AU141" s="177" t="s">
        <v>84</v>
      </c>
      <c r="AY141" s="18" t="s">
        <v>141</v>
      </c>
      <c r="BE141" s="178">
        <f t="shared" si="4"/>
        <v>0</v>
      </c>
      <c r="BF141" s="178">
        <f t="shared" si="5"/>
        <v>0</v>
      </c>
      <c r="BG141" s="178">
        <f t="shared" si="6"/>
        <v>0</v>
      </c>
      <c r="BH141" s="178">
        <f t="shared" si="7"/>
        <v>0</v>
      </c>
      <c r="BI141" s="178">
        <f t="shared" si="8"/>
        <v>0</v>
      </c>
      <c r="BJ141" s="18" t="s">
        <v>105</v>
      </c>
      <c r="BK141" s="179">
        <f t="shared" si="9"/>
        <v>0</v>
      </c>
      <c r="BL141" s="18" t="s">
        <v>146</v>
      </c>
      <c r="BM141" s="177" t="s">
        <v>602</v>
      </c>
    </row>
    <row r="142" spans="1:65" s="2" customFormat="1" ht="16.5" customHeight="1">
      <c r="A142" s="33"/>
      <c r="B142" s="165"/>
      <c r="C142" s="166" t="s">
        <v>262</v>
      </c>
      <c r="D142" s="166" t="s">
        <v>143</v>
      </c>
      <c r="E142" s="167" t="s">
        <v>1430</v>
      </c>
      <c r="F142" s="168" t="s">
        <v>1431</v>
      </c>
      <c r="G142" s="169" t="s">
        <v>306</v>
      </c>
      <c r="H142" s="170"/>
      <c r="I142" s="170"/>
      <c r="J142" s="171">
        <f t="shared" si="0"/>
        <v>0</v>
      </c>
      <c r="K142" s="172"/>
      <c r="L142" s="34"/>
      <c r="M142" s="173" t="s">
        <v>1</v>
      </c>
      <c r="N142" s="174" t="s">
        <v>42</v>
      </c>
      <c r="O142" s="59"/>
      <c r="P142" s="175">
        <f t="shared" si="1"/>
        <v>0</v>
      </c>
      <c r="Q142" s="175">
        <v>0</v>
      </c>
      <c r="R142" s="175">
        <f t="shared" si="2"/>
        <v>0</v>
      </c>
      <c r="S142" s="175">
        <v>0</v>
      </c>
      <c r="T142" s="176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77" t="s">
        <v>146</v>
      </c>
      <c r="AT142" s="177" t="s">
        <v>143</v>
      </c>
      <c r="AU142" s="177" t="s">
        <v>84</v>
      </c>
      <c r="AY142" s="18" t="s">
        <v>141</v>
      </c>
      <c r="BE142" s="178">
        <f t="shared" si="4"/>
        <v>0</v>
      </c>
      <c r="BF142" s="178">
        <f t="shared" si="5"/>
        <v>0</v>
      </c>
      <c r="BG142" s="178">
        <f t="shared" si="6"/>
        <v>0</v>
      </c>
      <c r="BH142" s="178">
        <f t="shared" si="7"/>
        <v>0</v>
      </c>
      <c r="BI142" s="178">
        <f t="shared" si="8"/>
        <v>0</v>
      </c>
      <c r="BJ142" s="18" t="s">
        <v>105</v>
      </c>
      <c r="BK142" s="179">
        <f t="shared" si="9"/>
        <v>0</v>
      </c>
      <c r="BL142" s="18" t="s">
        <v>146</v>
      </c>
      <c r="BM142" s="177" t="s">
        <v>611</v>
      </c>
    </row>
    <row r="143" spans="1:65" s="2" customFormat="1" ht="16.5" customHeight="1">
      <c r="A143" s="33"/>
      <c r="B143" s="165"/>
      <c r="C143" s="166" t="s">
        <v>270</v>
      </c>
      <c r="D143" s="166" t="s">
        <v>143</v>
      </c>
      <c r="E143" s="167" t="s">
        <v>1432</v>
      </c>
      <c r="F143" s="168" t="s">
        <v>1433</v>
      </c>
      <c r="G143" s="169" t="s">
        <v>1434</v>
      </c>
      <c r="H143" s="170">
        <v>20</v>
      </c>
      <c r="I143" s="170"/>
      <c r="J143" s="171">
        <f t="shared" si="0"/>
        <v>0</v>
      </c>
      <c r="K143" s="172"/>
      <c r="L143" s="34"/>
      <c r="M143" s="173" t="s">
        <v>1</v>
      </c>
      <c r="N143" s="174" t="s">
        <v>42</v>
      </c>
      <c r="O143" s="59"/>
      <c r="P143" s="175">
        <f t="shared" si="1"/>
        <v>0</v>
      </c>
      <c r="Q143" s="175">
        <v>0</v>
      </c>
      <c r="R143" s="175">
        <f t="shared" si="2"/>
        <v>0</v>
      </c>
      <c r="S143" s="175">
        <v>0</v>
      </c>
      <c r="T143" s="176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77" t="s">
        <v>146</v>
      </c>
      <c r="AT143" s="177" t="s">
        <v>143</v>
      </c>
      <c r="AU143" s="177" t="s">
        <v>84</v>
      </c>
      <c r="AY143" s="18" t="s">
        <v>141</v>
      </c>
      <c r="BE143" s="178">
        <f t="shared" si="4"/>
        <v>0</v>
      </c>
      <c r="BF143" s="178">
        <f t="shared" si="5"/>
        <v>0</v>
      </c>
      <c r="BG143" s="178">
        <f t="shared" si="6"/>
        <v>0</v>
      </c>
      <c r="BH143" s="178">
        <f t="shared" si="7"/>
        <v>0</v>
      </c>
      <c r="BI143" s="178">
        <f t="shared" si="8"/>
        <v>0</v>
      </c>
      <c r="BJ143" s="18" t="s">
        <v>105</v>
      </c>
      <c r="BK143" s="179">
        <f t="shared" si="9"/>
        <v>0</v>
      </c>
      <c r="BL143" s="18" t="s">
        <v>146</v>
      </c>
      <c r="BM143" s="177" t="s">
        <v>620</v>
      </c>
    </row>
    <row r="144" spans="1:65" s="2" customFormat="1" ht="16.5" customHeight="1">
      <c r="A144" s="33"/>
      <c r="B144" s="165"/>
      <c r="C144" s="166" t="s">
        <v>276</v>
      </c>
      <c r="D144" s="166" t="s">
        <v>143</v>
      </c>
      <c r="E144" s="167" t="s">
        <v>1435</v>
      </c>
      <c r="F144" s="168" t="s">
        <v>1436</v>
      </c>
      <c r="G144" s="169" t="s">
        <v>1434</v>
      </c>
      <c r="H144" s="170">
        <v>10</v>
      </c>
      <c r="I144" s="170"/>
      <c r="J144" s="171">
        <f t="shared" si="0"/>
        <v>0</v>
      </c>
      <c r="K144" s="172"/>
      <c r="L144" s="34"/>
      <c r="M144" s="173" t="s">
        <v>1</v>
      </c>
      <c r="N144" s="174" t="s">
        <v>42</v>
      </c>
      <c r="O144" s="59"/>
      <c r="P144" s="175">
        <f t="shared" si="1"/>
        <v>0</v>
      </c>
      <c r="Q144" s="175">
        <v>0</v>
      </c>
      <c r="R144" s="175">
        <f t="shared" si="2"/>
        <v>0</v>
      </c>
      <c r="S144" s="175">
        <v>0</v>
      </c>
      <c r="T144" s="176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77" t="s">
        <v>146</v>
      </c>
      <c r="AT144" s="177" t="s">
        <v>143</v>
      </c>
      <c r="AU144" s="177" t="s">
        <v>84</v>
      </c>
      <c r="AY144" s="18" t="s">
        <v>141</v>
      </c>
      <c r="BE144" s="178">
        <f t="shared" si="4"/>
        <v>0</v>
      </c>
      <c r="BF144" s="178">
        <f t="shared" si="5"/>
        <v>0</v>
      </c>
      <c r="BG144" s="178">
        <f t="shared" si="6"/>
        <v>0</v>
      </c>
      <c r="BH144" s="178">
        <f t="shared" si="7"/>
        <v>0</v>
      </c>
      <c r="BI144" s="178">
        <f t="shared" si="8"/>
        <v>0</v>
      </c>
      <c r="BJ144" s="18" t="s">
        <v>105</v>
      </c>
      <c r="BK144" s="179">
        <f t="shared" si="9"/>
        <v>0</v>
      </c>
      <c r="BL144" s="18" t="s">
        <v>146</v>
      </c>
      <c r="BM144" s="177" t="s">
        <v>634</v>
      </c>
    </row>
    <row r="145" spans="1:65" s="2" customFormat="1" ht="16.5" customHeight="1">
      <c r="A145" s="33"/>
      <c r="B145" s="165"/>
      <c r="C145" s="166" t="s">
        <v>283</v>
      </c>
      <c r="D145" s="166" t="s">
        <v>143</v>
      </c>
      <c r="E145" s="167" t="s">
        <v>1437</v>
      </c>
      <c r="F145" s="168" t="s">
        <v>1438</v>
      </c>
      <c r="G145" s="169" t="s">
        <v>1434</v>
      </c>
      <c r="H145" s="170">
        <v>100</v>
      </c>
      <c r="I145" s="170"/>
      <c r="J145" s="171">
        <f t="shared" si="0"/>
        <v>0</v>
      </c>
      <c r="K145" s="172"/>
      <c r="L145" s="34"/>
      <c r="M145" s="173" t="s">
        <v>1</v>
      </c>
      <c r="N145" s="174" t="s">
        <v>42</v>
      </c>
      <c r="O145" s="59"/>
      <c r="P145" s="175">
        <f t="shared" si="1"/>
        <v>0</v>
      </c>
      <c r="Q145" s="175">
        <v>0</v>
      </c>
      <c r="R145" s="175">
        <f t="shared" si="2"/>
        <v>0</v>
      </c>
      <c r="S145" s="175">
        <v>0</v>
      </c>
      <c r="T145" s="176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77" t="s">
        <v>146</v>
      </c>
      <c r="AT145" s="177" t="s">
        <v>143</v>
      </c>
      <c r="AU145" s="177" t="s">
        <v>84</v>
      </c>
      <c r="AY145" s="18" t="s">
        <v>141</v>
      </c>
      <c r="BE145" s="178">
        <f t="shared" si="4"/>
        <v>0</v>
      </c>
      <c r="BF145" s="178">
        <f t="shared" si="5"/>
        <v>0</v>
      </c>
      <c r="BG145" s="178">
        <f t="shared" si="6"/>
        <v>0</v>
      </c>
      <c r="BH145" s="178">
        <f t="shared" si="7"/>
        <v>0</v>
      </c>
      <c r="BI145" s="178">
        <f t="shared" si="8"/>
        <v>0</v>
      </c>
      <c r="BJ145" s="18" t="s">
        <v>105</v>
      </c>
      <c r="BK145" s="179">
        <f t="shared" si="9"/>
        <v>0</v>
      </c>
      <c r="BL145" s="18" t="s">
        <v>146</v>
      </c>
      <c r="BM145" s="177" t="s">
        <v>642</v>
      </c>
    </row>
    <row r="146" spans="1:65" s="2" customFormat="1" ht="21.75" customHeight="1">
      <c r="A146" s="33"/>
      <c r="B146" s="165"/>
      <c r="C146" s="166" t="s">
        <v>292</v>
      </c>
      <c r="D146" s="166" t="s">
        <v>143</v>
      </c>
      <c r="E146" s="167" t="s">
        <v>1439</v>
      </c>
      <c r="F146" s="168" t="s">
        <v>1440</v>
      </c>
      <c r="G146" s="169" t="s">
        <v>1434</v>
      </c>
      <c r="H146" s="170">
        <v>20</v>
      </c>
      <c r="I146" s="170"/>
      <c r="J146" s="171">
        <f t="shared" si="0"/>
        <v>0</v>
      </c>
      <c r="K146" s="172"/>
      <c r="L146" s="34"/>
      <c r="M146" s="173" t="s">
        <v>1</v>
      </c>
      <c r="N146" s="174" t="s">
        <v>42</v>
      </c>
      <c r="O146" s="59"/>
      <c r="P146" s="175">
        <f t="shared" si="1"/>
        <v>0</v>
      </c>
      <c r="Q146" s="175">
        <v>0</v>
      </c>
      <c r="R146" s="175">
        <f t="shared" si="2"/>
        <v>0</v>
      </c>
      <c r="S146" s="175">
        <v>0</v>
      </c>
      <c r="T146" s="176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77" t="s">
        <v>146</v>
      </c>
      <c r="AT146" s="177" t="s">
        <v>143</v>
      </c>
      <c r="AU146" s="177" t="s">
        <v>84</v>
      </c>
      <c r="AY146" s="18" t="s">
        <v>141</v>
      </c>
      <c r="BE146" s="178">
        <f t="shared" si="4"/>
        <v>0</v>
      </c>
      <c r="BF146" s="178">
        <f t="shared" si="5"/>
        <v>0</v>
      </c>
      <c r="BG146" s="178">
        <f t="shared" si="6"/>
        <v>0</v>
      </c>
      <c r="BH146" s="178">
        <f t="shared" si="7"/>
        <v>0</v>
      </c>
      <c r="BI146" s="178">
        <f t="shared" si="8"/>
        <v>0</v>
      </c>
      <c r="BJ146" s="18" t="s">
        <v>105</v>
      </c>
      <c r="BK146" s="179">
        <f t="shared" si="9"/>
        <v>0</v>
      </c>
      <c r="BL146" s="18" t="s">
        <v>146</v>
      </c>
      <c r="BM146" s="177" t="s">
        <v>650</v>
      </c>
    </row>
    <row r="147" spans="1:65" s="12" customFormat="1" ht="25.9" customHeight="1">
      <c r="B147" s="153"/>
      <c r="D147" s="154" t="s">
        <v>75</v>
      </c>
      <c r="E147" s="155" t="s">
        <v>1441</v>
      </c>
      <c r="F147" s="155" t="s">
        <v>1442</v>
      </c>
      <c r="I147" s="156"/>
      <c r="J147" s="140">
        <f>BK147</f>
        <v>0</v>
      </c>
      <c r="L147" s="153"/>
      <c r="M147" s="157"/>
      <c r="N147" s="158"/>
      <c r="O147" s="158"/>
      <c r="P147" s="159">
        <f>SUM(P148:P150)</f>
        <v>0</v>
      </c>
      <c r="Q147" s="158"/>
      <c r="R147" s="159">
        <f>SUM(R148:R150)</f>
        <v>0</v>
      </c>
      <c r="S147" s="158"/>
      <c r="T147" s="160">
        <f>SUM(T148:T150)</f>
        <v>0</v>
      </c>
      <c r="AR147" s="154" t="s">
        <v>84</v>
      </c>
      <c r="AT147" s="161" t="s">
        <v>75</v>
      </c>
      <c r="AU147" s="161" t="s">
        <v>76</v>
      </c>
      <c r="AY147" s="154" t="s">
        <v>141</v>
      </c>
      <c r="BK147" s="162">
        <f>SUM(BK148:BK150)</f>
        <v>0</v>
      </c>
    </row>
    <row r="148" spans="1:65" s="2" customFormat="1" ht="16.5" customHeight="1">
      <c r="A148" s="33"/>
      <c r="B148" s="165"/>
      <c r="C148" s="166" t="s">
        <v>296</v>
      </c>
      <c r="D148" s="166" t="s">
        <v>143</v>
      </c>
      <c r="E148" s="167" t="s">
        <v>1443</v>
      </c>
      <c r="F148" s="168" t="s">
        <v>1444</v>
      </c>
      <c r="G148" s="169" t="s">
        <v>194</v>
      </c>
      <c r="H148" s="170">
        <v>1</v>
      </c>
      <c r="I148" s="170"/>
      <c r="J148" s="171">
        <f>ROUND(I148*H148,3)</f>
        <v>0</v>
      </c>
      <c r="K148" s="172"/>
      <c r="L148" s="34"/>
      <c r="M148" s="173" t="s">
        <v>1</v>
      </c>
      <c r="N148" s="174" t="s">
        <v>42</v>
      </c>
      <c r="O148" s="59"/>
      <c r="P148" s="175">
        <f>O148*H148</f>
        <v>0</v>
      </c>
      <c r="Q148" s="175">
        <v>0</v>
      </c>
      <c r="R148" s="175">
        <f>Q148*H148</f>
        <v>0</v>
      </c>
      <c r="S148" s="175">
        <v>0</v>
      </c>
      <c r="T148" s="176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77" t="s">
        <v>146</v>
      </c>
      <c r="AT148" s="177" t="s">
        <v>143</v>
      </c>
      <c r="AU148" s="177" t="s">
        <v>84</v>
      </c>
      <c r="AY148" s="18" t="s">
        <v>141</v>
      </c>
      <c r="BE148" s="178">
        <f>IF(N148="základná",J148,0)</f>
        <v>0</v>
      </c>
      <c r="BF148" s="178">
        <f>IF(N148="znížená",J148,0)</f>
        <v>0</v>
      </c>
      <c r="BG148" s="178">
        <f>IF(N148="zákl. prenesená",J148,0)</f>
        <v>0</v>
      </c>
      <c r="BH148" s="178">
        <f>IF(N148="zníž. prenesená",J148,0)</f>
        <v>0</v>
      </c>
      <c r="BI148" s="178">
        <f>IF(N148="nulová",J148,0)</f>
        <v>0</v>
      </c>
      <c r="BJ148" s="18" t="s">
        <v>105</v>
      </c>
      <c r="BK148" s="179">
        <f>ROUND(I148*H148,3)</f>
        <v>0</v>
      </c>
      <c r="BL148" s="18" t="s">
        <v>146</v>
      </c>
      <c r="BM148" s="177" t="s">
        <v>660</v>
      </c>
    </row>
    <row r="149" spans="1:65" s="2" customFormat="1" ht="16.5" customHeight="1">
      <c r="A149" s="33"/>
      <c r="B149" s="165"/>
      <c r="C149" s="166" t="s">
        <v>303</v>
      </c>
      <c r="D149" s="166" t="s">
        <v>143</v>
      </c>
      <c r="E149" s="167" t="s">
        <v>1445</v>
      </c>
      <c r="F149" s="168" t="s">
        <v>1446</v>
      </c>
      <c r="G149" s="169" t="s">
        <v>306</v>
      </c>
      <c r="H149" s="170"/>
      <c r="I149" s="170"/>
      <c r="J149" s="171">
        <f>ROUND(I149*H149,3)</f>
        <v>0</v>
      </c>
      <c r="K149" s="172"/>
      <c r="L149" s="34"/>
      <c r="M149" s="173" t="s">
        <v>1</v>
      </c>
      <c r="N149" s="174" t="s">
        <v>42</v>
      </c>
      <c r="O149" s="59"/>
      <c r="P149" s="175">
        <f>O149*H149</f>
        <v>0</v>
      </c>
      <c r="Q149" s="175">
        <v>0</v>
      </c>
      <c r="R149" s="175">
        <f>Q149*H149</f>
        <v>0</v>
      </c>
      <c r="S149" s="175">
        <v>0</v>
      </c>
      <c r="T149" s="176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77" t="s">
        <v>146</v>
      </c>
      <c r="AT149" s="177" t="s">
        <v>143</v>
      </c>
      <c r="AU149" s="177" t="s">
        <v>84</v>
      </c>
      <c r="AY149" s="18" t="s">
        <v>141</v>
      </c>
      <c r="BE149" s="178">
        <f>IF(N149="základná",J149,0)</f>
        <v>0</v>
      </c>
      <c r="BF149" s="178">
        <f>IF(N149="znížená",J149,0)</f>
        <v>0</v>
      </c>
      <c r="BG149" s="178">
        <f>IF(N149="zákl. prenesená",J149,0)</f>
        <v>0</v>
      </c>
      <c r="BH149" s="178">
        <f>IF(N149="zníž. prenesená",J149,0)</f>
        <v>0</v>
      </c>
      <c r="BI149" s="178">
        <f>IF(N149="nulová",J149,0)</f>
        <v>0</v>
      </c>
      <c r="BJ149" s="18" t="s">
        <v>105</v>
      </c>
      <c r="BK149" s="179">
        <f>ROUND(I149*H149,3)</f>
        <v>0</v>
      </c>
      <c r="BL149" s="18" t="s">
        <v>146</v>
      </c>
      <c r="BM149" s="177" t="s">
        <v>669</v>
      </c>
    </row>
    <row r="150" spans="1:65" s="2" customFormat="1" ht="16.5" customHeight="1">
      <c r="A150" s="33"/>
      <c r="B150" s="165"/>
      <c r="C150" s="166" t="s">
        <v>310</v>
      </c>
      <c r="D150" s="166" t="s">
        <v>143</v>
      </c>
      <c r="E150" s="167" t="s">
        <v>1447</v>
      </c>
      <c r="F150" s="168" t="s">
        <v>1448</v>
      </c>
      <c r="G150" s="169" t="s">
        <v>306</v>
      </c>
      <c r="H150" s="170"/>
      <c r="I150" s="170"/>
      <c r="J150" s="171">
        <f>ROUND(I150*H150,3)</f>
        <v>0</v>
      </c>
      <c r="K150" s="172"/>
      <c r="L150" s="34"/>
      <c r="M150" s="173" t="s">
        <v>1</v>
      </c>
      <c r="N150" s="174" t="s">
        <v>42</v>
      </c>
      <c r="O150" s="59"/>
      <c r="P150" s="175">
        <f>O150*H150</f>
        <v>0</v>
      </c>
      <c r="Q150" s="175">
        <v>0</v>
      </c>
      <c r="R150" s="175">
        <f>Q150*H150</f>
        <v>0</v>
      </c>
      <c r="S150" s="175">
        <v>0</v>
      </c>
      <c r="T150" s="176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77" t="s">
        <v>146</v>
      </c>
      <c r="AT150" s="177" t="s">
        <v>143</v>
      </c>
      <c r="AU150" s="177" t="s">
        <v>84</v>
      </c>
      <c r="AY150" s="18" t="s">
        <v>141</v>
      </c>
      <c r="BE150" s="178">
        <f>IF(N150="základná",J150,0)</f>
        <v>0</v>
      </c>
      <c r="BF150" s="178">
        <f>IF(N150="znížená",J150,0)</f>
        <v>0</v>
      </c>
      <c r="BG150" s="178">
        <f>IF(N150="zákl. prenesená",J150,0)</f>
        <v>0</v>
      </c>
      <c r="BH150" s="178">
        <f>IF(N150="zníž. prenesená",J150,0)</f>
        <v>0</v>
      </c>
      <c r="BI150" s="178">
        <f>IF(N150="nulová",J150,0)</f>
        <v>0</v>
      </c>
      <c r="BJ150" s="18" t="s">
        <v>105</v>
      </c>
      <c r="BK150" s="179">
        <f>ROUND(I150*H150,3)</f>
        <v>0</v>
      </c>
      <c r="BL150" s="18" t="s">
        <v>146</v>
      </c>
      <c r="BM150" s="177" t="s">
        <v>680</v>
      </c>
    </row>
    <row r="151" spans="1:65" s="12" customFormat="1" ht="25.9" customHeight="1">
      <c r="B151" s="153"/>
      <c r="D151" s="154" t="s">
        <v>75</v>
      </c>
      <c r="E151" s="155" t="s">
        <v>1449</v>
      </c>
      <c r="F151" s="155" t="s">
        <v>1450</v>
      </c>
      <c r="I151" s="156"/>
      <c r="J151" s="140">
        <f>BK151</f>
        <v>0</v>
      </c>
      <c r="L151" s="153"/>
      <c r="M151" s="157"/>
      <c r="N151" s="158"/>
      <c r="O151" s="158"/>
      <c r="P151" s="159">
        <f>SUM(P152:P162)</f>
        <v>0</v>
      </c>
      <c r="Q151" s="158"/>
      <c r="R151" s="159">
        <f>SUM(R152:R162)</f>
        <v>0</v>
      </c>
      <c r="S151" s="158"/>
      <c r="T151" s="160">
        <f>SUM(T152:T162)</f>
        <v>0</v>
      </c>
      <c r="AR151" s="154" t="s">
        <v>84</v>
      </c>
      <c r="AT151" s="161" t="s">
        <v>75</v>
      </c>
      <c r="AU151" s="161" t="s">
        <v>76</v>
      </c>
      <c r="AY151" s="154" t="s">
        <v>141</v>
      </c>
      <c r="BK151" s="162">
        <f>SUM(BK152:BK162)</f>
        <v>0</v>
      </c>
    </row>
    <row r="152" spans="1:65" s="2" customFormat="1" ht="16.5" customHeight="1">
      <c r="A152" s="33"/>
      <c r="B152" s="165"/>
      <c r="C152" s="166" t="s">
        <v>314</v>
      </c>
      <c r="D152" s="166" t="s">
        <v>143</v>
      </c>
      <c r="E152" s="167" t="s">
        <v>1451</v>
      </c>
      <c r="F152" s="168" t="s">
        <v>1452</v>
      </c>
      <c r="G152" s="169" t="s">
        <v>220</v>
      </c>
      <c r="H152" s="170">
        <v>22</v>
      </c>
      <c r="I152" s="170"/>
      <c r="J152" s="171">
        <f t="shared" ref="J152:J162" si="10">ROUND(I152*H152,3)</f>
        <v>0</v>
      </c>
      <c r="K152" s="172"/>
      <c r="L152" s="34"/>
      <c r="M152" s="173" t="s">
        <v>1</v>
      </c>
      <c r="N152" s="174" t="s">
        <v>42</v>
      </c>
      <c r="O152" s="59"/>
      <c r="P152" s="175">
        <f t="shared" ref="P152:P162" si="11">O152*H152</f>
        <v>0</v>
      </c>
      <c r="Q152" s="175">
        <v>0</v>
      </c>
      <c r="R152" s="175">
        <f t="shared" ref="R152:R162" si="12">Q152*H152</f>
        <v>0</v>
      </c>
      <c r="S152" s="175">
        <v>0</v>
      </c>
      <c r="T152" s="176">
        <f t="shared" ref="T152:T162" si="13"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77" t="s">
        <v>146</v>
      </c>
      <c r="AT152" s="177" t="s">
        <v>143</v>
      </c>
      <c r="AU152" s="177" t="s">
        <v>84</v>
      </c>
      <c r="AY152" s="18" t="s">
        <v>141</v>
      </c>
      <c r="BE152" s="178">
        <f t="shared" ref="BE152:BE162" si="14">IF(N152="základná",J152,0)</f>
        <v>0</v>
      </c>
      <c r="BF152" s="178">
        <f t="shared" ref="BF152:BF162" si="15">IF(N152="znížená",J152,0)</f>
        <v>0</v>
      </c>
      <c r="BG152" s="178">
        <f t="shared" ref="BG152:BG162" si="16">IF(N152="zákl. prenesená",J152,0)</f>
        <v>0</v>
      </c>
      <c r="BH152" s="178">
        <f t="shared" ref="BH152:BH162" si="17">IF(N152="zníž. prenesená",J152,0)</f>
        <v>0</v>
      </c>
      <c r="BI152" s="178">
        <f t="shared" ref="BI152:BI162" si="18">IF(N152="nulová",J152,0)</f>
        <v>0</v>
      </c>
      <c r="BJ152" s="18" t="s">
        <v>105</v>
      </c>
      <c r="BK152" s="179">
        <f t="shared" ref="BK152:BK162" si="19">ROUND(I152*H152,3)</f>
        <v>0</v>
      </c>
      <c r="BL152" s="18" t="s">
        <v>146</v>
      </c>
      <c r="BM152" s="177" t="s">
        <v>690</v>
      </c>
    </row>
    <row r="153" spans="1:65" s="2" customFormat="1" ht="16.5" customHeight="1">
      <c r="A153" s="33"/>
      <c r="B153" s="165"/>
      <c r="C153" s="166" t="s">
        <v>321</v>
      </c>
      <c r="D153" s="166" t="s">
        <v>143</v>
      </c>
      <c r="E153" s="167" t="s">
        <v>1453</v>
      </c>
      <c r="F153" s="168" t="s">
        <v>1454</v>
      </c>
      <c r="G153" s="169" t="s">
        <v>220</v>
      </c>
      <c r="H153" s="170">
        <v>24</v>
      </c>
      <c r="I153" s="170"/>
      <c r="J153" s="171">
        <f t="shared" si="10"/>
        <v>0</v>
      </c>
      <c r="K153" s="172"/>
      <c r="L153" s="34"/>
      <c r="M153" s="173" t="s">
        <v>1</v>
      </c>
      <c r="N153" s="174" t="s">
        <v>42</v>
      </c>
      <c r="O153" s="59"/>
      <c r="P153" s="175">
        <f t="shared" si="11"/>
        <v>0</v>
      </c>
      <c r="Q153" s="175">
        <v>0</v>
      </c>
      <c r="R153" s="175">
        <f t="shared" si="12"/>
        <v>0</v>
      </c>
      <c r="S153" s="175">
        <v>0</v>
      </c>
      <c r="T153" s="176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77" t="s">
        <v>146</v>
      </c>
      <c r="AT153" s="177" t="s">
        <v>143</v>
      </c>
      <c r="AU153" s="177" t="s">
        <v>84</v>
      </c>
      <c r="AY153" s="18" t="s">
        <v>141</v>
      </c>
      <c r="BE153" s="178">
        <f t="shared" si="14"/>
        <v>0</v>
      </c>
      <c r="BF153" s="178">
        <f t="shared" si="15"/>
        <v>0</v>
      </c>
      <c r="BG153" s="178">
        <f t="shared" si="16"/>
        <v>0</v>
      </c>
      <c r="BH153" s="178">
        <f t="shared" si="17"/>
        <v>0</v>
      </c>
      <c r="BI153" s="178">
        <f t="shared" si="18"/>
        <v>0</v>
      </c>
      <c r="BJ153" s="18" t="s">
        <v>105</v>
      </c>
      <c r="BK153" s="179">
        <f t="shared" si="19"/>
        <v>0</v>
      </c>
      <c r="BL153" s="18" t="s">
        <v>146</v>
      </c>
      <c r="BM153" s="177" t="s">
        <v>699</v>
      </c>
    </row>
    <row r="154" spans="1:65" s="2" customFormat="1" ht="16.5" customHeight="1">
      <c r="A154" s="33"/>
      <c r="B154" s="165"/>
      <c r="C154" s="166" t="s">
        <v>330</v>
      </c>
      <c r="D154" s="166" t="s">
        <v>143</v>
      </c>
      <c r="E154" s="167" t="s">
        <v>1455</v>
      </c>
      <c r="F154" s="168" t="s">
        <v>1456</v>
      </c>
      <c r="G154" s="169" t="s">
        <v>194</v>
      </c>
      <c r="H154" s="170">
        <v>7</v>
      </c>
      <c r="I154" s="170"/>
      <c r="J154" s="171">
        <f t="shared" si="10"/>
        <v>0</v>
      </c>
      <c r="K154" s="172"/>
      <c r="L154" s="34"/>
      <c r="M154" s="173" t="s">
        <v>1</v>
      </c>
      <c r="N154" s="174" t="s">
        <v>42</v>
      </c>
      <c r="O154" s="59"/>
      <c r="P154" s="175">
        <f t="shared" si="11"/>
        <v>0</v>
      </c>
      <c r="Q154" s="175">
        <v>0</v>
      </c>
      <c r="R154" s="175">
        <f t="shared" si="12"/>
        <v>0</v>
      </c>
      <c r="S154" s="175">
        <v>0</v>
      </c>
      <c r="T154" s="176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77" t="s">
        <v>146</v>
      </c>
      <c r="AT154" s="177" t="s">
        <v>143</v>
      </c>
      <c r="AU154" s="177" t="s">
        <v>84</v>
      </c>
      <c r="AY154" s="18" t="s">
        <v>141</v>
      </c>
      <c r="BE154" s="178">
        <f t="shared" si="14"/>
        <v>0</v>
      </c>
      <c r="BF154" s="178">
        <f t="shared" si="15"/>
        <v>0</v>
      </c>
      <c r="BG154" s="178">
        <f t="shared" si="16"/>
        <v>0</v>
      </c>
      <c r="BH154" s="178">
        <f t="shared" si="17"/>
        <v>0</v>
      </c>
      <c r="BI154" s="178">
        <f t="shared" si="18"/>
        <v>0</v>
      </c>
      <c r="BJ154" s="18" t="s">
        <v>105</v>
      </c>
      <c r="BK154" s="179">
        <f t="shared" si="19"/>
        <v>0</v>
      </c>
      <c r="BL154" s="18" t="s">
        <v>146</v>
      </c>
      <c r="BM154" s="177" t="s">
        <v>707</v>
      </c>
    </row>
    <row r="155" spans="1:65" s="2" customFormat="1" ht="16.5" customHeight="1">
      <c r="A155" s="33"/>
      <c r="B155" s="165"/>
      <c r="C155" s="166" t="s">
        <v>300</v>
      </c>
      <c r="D155" s="166" t="s">
        <v>143</v>
      </c>
      <c r="E155" s="167" t="s">
        <v>1457</v>
      </c>
      <c r="F155" s="168" t="s">
        <v>1458</v>
      </c>
      <c r="G155" s="169" t="s">
        <v>194</v>
      </c>
      <c r="H155" s="170">
        <v>1</v>
      </c>
      <c r="I155" s="170"/>
      <c r="J155" s="171">
        <f t="shared" si="10"/>
        <v>0</v>
      </c>
      <c r="K155" s="172"/>
      <c r="L155" s="34"/>
      <c r="M155" s="173" t="s">
        <v>1</v>
      </c>
      <c r="N155" s="174" t="s">
        <v>42</v>
      </c>
      <c r="O155" s="59"/>
      <c r="P155" s="175">
        <f t="shared" si="11"/>
        <v>0</v>
      </c>
      <c r="Q155" s="175">
        <v>0</v>
      </c>
      <c r="R155" s="175">
        <f t="shared" si="12"/>
        <v>0</v>
      </c>
      <c r="S155" s="175">
        <v>0</v>
      </c>
      <c r="T155" s="176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77" t="s">
        <v>146</v>
      </c>
      <c r="AT155" s="177" t="s">
        <v>143</v>
      </c>
      <c r="AU155" s="177" t="s">
        <v>84</v>
      </c>
      <c r="AY155" s="18" t="s">
        <v>141</v>
      </c>
      <c r="BE155" s="178">
        <f t="shared" si="14"/>
        <v>0</v>
      </c>
      <c r="BF155" s="178">
        <f t="shared" si="15"/>
        <v>0</v>
      </c>
      <c r="BG155" s="178">
        <f t="shared" si="16"/>
        <v>0</v>
      </c>
      <c r="BH155" s="178">
        <f t="shared" si="17"/>
        <v>0</v>
      </c>
      <c r="BI155" s="178">
        <f t="shared" si="18"/>
        <v>0</v>
      </c>
      <c r="BJ155" s="18" t="s">
        <v>105</v>
      </c>
      <c r="BK155" s="179">
        <f t="shared" si="19"/>
        <v>0</v>
      </c>
      <c r="BL155" s="18" t="s">
        <v>146</v>
      </c>
      <c r="BM155" s="177" t="s">
        <v>717</v>
      </c>
    </row>
    <row r="156" spans="1:65" s="2" customFormat="1" ht="16.5" customHeight="1">
      <c r="A156" s="33"/>
      <c r="B156" s="165"/>
      <c r="C156" s="166" t="s">
        <v>345</v>
      </c>
      <c r="D156" s="166" t="s">
        <v>143</v>
      </c>
      <c r="E156" s="167" t="s">
        <v>1459</v>
      </c>
      <c r="F156" s="168" t="s">
        <v>1460</v>
      </c>
      <c r="G156" s="169" t="s">
        <v>194</v>
      </c>
      <c r="H156" s="170">
        <v>1</v>
      </c>
      <c r="I156" s="170"/>
      <c r="J156" s="171">
        <f t="shared" si="10"/>
        <v>0</v>
      </c>
      <c r="K156" s="172"/>
      <c r="L156" s="34"/>
      <c r="M156" s="173" t="s">
        <v>1</v>
      </c>
      <c r="N156" s="174" t="s">
        <v>42</v>
      </c>
      <c r="O156" s="59"/>
      <c r="P156" s="175">
        <f t="shared" si="11"/>
        <v>0</v>
      </c>
      <c r="Q156" s="175">
        <v>0</v>
      </c>
      <c r="R156" s="175">
        <f t="shared" si="12"/>
        <v>0</v>
      </c>
      <c r="S156" s="175">
        <v>0</v>
      </c>
      <c r="T156" s="176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77" t="s">
        <v>146</v>
      </c>
      <c r="AT156" s="177" t="s">
        <v>143</v>
      </c>
      <c r="AU156" s="177" t="s">
        <v>84</v>
      </c>
      <c r="AY156" s="18" t="s">
        <v>141</v>
      </c>
      <c r="BE156" s="178">
        <f t="shared" si="14"/>
        <v>0</v>
      </c>
      <c r="BF156" s="178">
        <f t="shared" si="15"/>
        <v>0</v>
      </c>
      <c r="BG156" s="178">
        <f t="shared" si="16"/>
        <v>0</v>
      </c>
      <c r="BH156" s="178">
        <f t="shared" si="17"/>
        <v>0</v>
      </c>
      <c r="BI156" s="178">
        <f t="shared" si="18"/>
        <v>0</v>
      </c>
      <c r="BJ156" s="18" t="s">
        <v>105</v>
      </c>
      <c r="BK156" s="179">
        <f t="shared" si="19"/>
        <v>0</v>
      </c>
      <c r="BL156" s="18" t="s">
        <v>146</v>
      </c>
      <c r="BM156" s="177" t="s">
        <v>726</v>
      </c>
    </row>
    <row r="157" spans="1:65" s="2" customFormat="1" ht="16.5" customHeight="1">
      <c r="A157" s="33"/>
      <c r="B157" s="165"/>
      <c r="C157" s="166" t="s">
        <v>351</v>
      </c>
      <c r="D157" s="166" t="s">
        <v>143</v>
      </c>
      <c r="E157" s="167" t="s">
        <v>1461</v>
      </c>
      <c r="F157" s="168" t="s">
        <v>1462</v>
      </c>
      <c r="G157" s="169" t="s">
        <v>194</v>
      </c>
      <c r="H157" s="170">
        <v>1</v>
      </c>
      <c r="I157" s="170"/>
      <c r="J157" s="171">
        <f t="shared" si="10"/>
        <v>0</v>
      </c>
      <c r="K157" s="172"/>
      <c r="L157" s="34"/>
      <c r="M157" s="173" t="s">
        <v>1</v>
      </c>
      <c r="N157" s="174" t="s">
        <v>42</v>
      </c>
      <c r="O157" s="59"/>
      <c r="P157" s="175">
        <f t="shared" si="11"/>
        <v>0</v>
      </c>
      <c r="Q157" s="175">
        <v>0</v>
      </c>
      <c r="R157" s="175">
        <f t="shared" si="12"/>
        <v>0</v>
      </c>
      <c r="S157" s="175">
        <v>0</v>
      </c>
      <c r="T157" s="176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77" t="s">
        <v>146</v>
      </c>
      <c r="AT157" s="177" t="s">
        <v>143</v>
      </c>
      <c r="AU157" s="177" t="s">
        <v>84</v>
      </c>
      <c r="AY157" s="18" t="s">
        <v>141</v>
      </c>
      <c r="BE157" s="178">
        <f t="shared" si="14"/>
        <v>0</v>
      </c>
      <c r="BF157" s="178">
        <f t="shared" si="15"/>
        <v>0</v>
      </c>
      <c r="BG157" s="178">
        <f t="shared" si="16"/>
        <v>0</v>
      </c>
      <c r="BH157" s="178">
        <f t="shared" si="17"/>
        <v>0</v>
      </c>
      <c r="BI157" s="178">
        <f t="shared" si="18"/>
        <v>0</v>
      </c>
      <c r="BJ157" s="18" t="s">
        <v>105</v>
      </c>
      <c r="BK157" s="179">
        <f t="shared" si="19"/>
        <v>0</v>
      </c>
      <c r="BL157" s="18" t="s">
        <v>146</v>
      </c>
      <c r="BM157" s="177" t="s">
        <v>737</v>
      </c>
    </row>
    <row r="158" spans="1:65" s="2" customFormat="1" ht="16.5" customHeight="1">
      <c r="A158" s="33"/>
      <c r="B158" s="165"/>
      <c r="C158" s="166" t="s">
        <v>580</v>
      </c>
      <c r="D158" s="166" t="s">
        <v>143</v>
      </c>
      <c r="E158" s="167" t="s">
        <v>1463</v>
      </c>
      <c r="F158" s="168" t="s">
        <v>1464</v>
      </c>
      <c r="G158" s="169" t="s">
        <v>194</v>
      </c>
      <c r="H158" s="170">
        <v>22</v>
      </c>
      <c r="I158" s="170"/>
      <c r="J158" s="171">
        <f t="shared" si="10"/>
        <v>0</v>
      </c>
      <c r="K158" s="172"/>
      <c r="L158" s="34"/>
      <c r="M158" s="173" t="s">
        <v>1</v>
      </c>
      <c r="N158" s="174" t="s">
        <v>42</v>
      </c>
      <c r="O158" s="59"/>
      <c r="P158" s="175">
        <f t="shared" si="11"/>
        <v>0</v>
      </c>
      <c r="Q158" s="175">
        <v>0</v>
      </c>
      <c r="R158" s="175">
        <f t="shared" si="12"/>
        <v>0</v>
      </c>
      <c r="S158" s="175">
        <v>0</v>
      </c>
      <c r="T158" s="176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77" t="s">
        <v>146</v>
      </c>
      <c r="AT158" s="177" t="s">
        <v>143</v>
      </c>
      <c r="AU158" s="177" t="s">
        <v>84</v>
      </c>
      <c r="AY158" s="18" t="s">
        <v>141</v>
      </c>
      <c r="BE158" s="178">
        <f t="shared" si="14"/>
        <v>0</v>
      </c>
      <c r="BF158" s="178">
        <f t="shared" si="15"/>
        <v>0</v>
      </c>
      <c r="BG158" s="178">
        <f t="shared" si="16"/>
        <v>0</v>
      </c>
      <c r="BH158" s="178">
        <f t="shared" si="17"/>
        <v>0</v>
      </c>
      <c r="BI158" s="178">
        <f t="shared" si="18"/>
        <v>0</v>
      </c>
      <c r="BJ158" s="18" t="s">
        <v>105</v>
      </c>
      <c r="BK158" s="179">
        <f t="shared" si="19"/>
        <v>0</v>
      </c>
      <c r="BL158" s="18" t="s">
        <v>146</v>
      </c>
      <c r="BM158" s="177" t="s">
        <v>747</v>
      </c>
    </row>
    <row r="159" spans="1:65" s="2" customFormat="1" ht="16.5" customHeight="1">
      <c r="A159" s="33"/>
      <c r="B159" s="165"/>
      <c r="C159" s="166" t="s">
        <v>584</v>
      </c>
      <c r="D159" s="166" t="s">
        <v>143</v>
      </c>
      <c r="E159" s="167" t="s">
        <v>1465</v>
      </c>
      <c r="F159" s="168" t="s">
        <v>1466</v>
      </c>
      <c r="G159" s="169" t="s">
        <v>1434</v>
      </c>
      <c r="H159" s="170">
        <v>4</v>
      </c>
      <c r="I159" s="170"/>
      <c r="J159" s="171">
        <f t="shared" si="10"/>
        <v>0</v>
      </c>
      <c r="K159" s="172"/>
      <c r="L159" s="34"/>
      <c r="M159" s="173" t="s">
        <v>1</v>
      </c>
      <c r="N159" s="174" t="s">
        <v>42</v>
      </c>
      <c r="O159" s="59"/>
      <c r="P159" s="175">
        <f t="shared" si="11"/>
        <v>0</v>
      </c>
      <c r="Q159" s="175">
        <v>0</v>
      </c>
      <c r="R159" s="175">
        <f t="shared" si="12"/>
        <v>0</v>
      </c>
      <c r="S159" s="175">
        <v>0</v>
      </c>
      <c r="T159" s="176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77" t="s">
        <v>146</v>
      </c>
      <c r="AT159" s="177" t="s">
        <v>143</v>
      </c>
      <c r="AU159" s="177" t="s">
        <v>84</v>
      </c>
      <c r="AY159" s="18" t="s">
        <v>141</v>
      </c>
      <c r="BE159" s="178">
        <f t="shared" si="14"/>
        <v>0</v>
      </c>
      <c r="BF159" s="178">
        <f t="shared" si="15"/>
        <v>0</v>
      </c>
      <c r="BG159" s="178">
        <f t="shared" si="16"/>
        <v>0</v>
      </c>
      <c r="BH159" s="178">
        <f t="shared" si="17"/>
        <v>0</v>
      </c>
      <c r="BI159" s="178">
        <f t="shared" si="18"/>
        <v>0</v>
      </c>
      <c r="BJ159" s="18" t="s">
        <v>105</v>
      </c>
      <c r="BK159" s="179">
        <f t="shared" si="19"/>
        <v>0</v>
      </c>
      <c r="BL159" s="18" t="s">
        <v>146</v>
      </c>
      <c r="BM159" s="177" t="s">
        <v>759</v>
      </c>
    </row>
    <row r="160" spans="1:65" s="2" customFormat="1" ht="16.5" customHeight="1">
      <c r="A160" s="33"/>
      <c r="B160" s="165"/>
      <c r="C160" s="166" t="s">
        <v>588</v>
      </c>
      <c r="D160" s="166" t="s">
        <v>143</v>
      </c>
      <c r="E160" s="167" t="s">
        <v>1467</v>
      </c>
      <c r="F160" s="168" t="s">
        <v>1429</v>
      </c>
      <c r="G160" s="169" t="s">
        <v>306</v>
      </c>
      <c r="H160" s="170"/>
      <c r="I160" s="170"/>
      <c r="J160" s="171">
        <f t="shared" si="10"/>
        <v>0</v>
      </c>
      <c r="K160" s="172"/>
      <c r="L160" s="34"/>
      <c r="M160" s="173" t="s">
        <v>1</v>
      </c>
      <c r="N160" s="174" t="s">
        <v>42</v>
      </c>
      <c r="O160" s="59"/>
      <c r="P160" s="175">
        <f t="shared" si="11"/>
        <v>0</v>
      </c>
      <c r="Q160" s="175">
        <v>0</v>
      </c>
      <c r="R160" s="175">
        <f t="shared" si="12"/>
        <v>0</v>
      </c>
      <c r="S160" s="175">
        <v>0</v>
      </c>
      <c r="T160" s="176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77" t="s">
        <v>146</v>
      </c>
      <c r="AT160" s="177" t="s">
        <v>143</v>
      </c>
      <c r="AU160" s="177" t="s">
        <v>84</v>
      </c>
      <c r="AY160" s="18" t="s">
        <v>141</v>
      </c>
      <c r="BE160" s="178">
        <f t="shared" si="14"/>
        <v>0</v>
      </c>
      <c r="BF160" s="178">
        <f t="shared" si="15"/>
        <v>0</v>
      </c>
      <c r="BG160" s="178">
        <f t="shared" si="16"/>
        <v>0</v>
      </c>
      <c r="BH160" s="178">
        <f t="shared" si="17"/>
        <v>0</v>
      </c>
      <c r="BI160" s="178">
        <f t="shared" si="18"/>
        <v>0</v>
      </c>
      <c r="BJ160" s="18" t="s">
        <v>105</v>
      </c>
      <c r="BK160" s="179">
        <f t="shared" si="19"/>
        <v>0</v>
      </c>
      <c r="BL160" s="18" t="s">
        <v>146</v>
      </c>
      <c r="BM160" s="177" t="s">
        <v>769</v>
      </c>
    </row>
    <row r="161" spans="1:65" s="2" customFormat="1" ht="16.5" customHeight="1">
      <c r="A161" s="33"/>
      <c r="B161" s="165"/>
      <c r="C161" s="166" t="s">
        <v>592</v>
      </c>
      <c r="D161" s="166" t="s">
        <v>143</v>
      </c>
      <c r="E161" s="167" t="s">
        <v>1468</v>
      </c>
      <c r="F161" s="168" t="s">
        <v>1431</v>
      </c>
      <c r="G161" s="169" t="s">
        <v>306</v>
      </c>
      <c r="H161" s="170"/>
      <c r="I161" s="170"/>
      <c r="J161" s="171">
        <f t="shared" si="10"/>
        <v>0</v>
      </c>
      <c r="K161" s="172"/>
      <c r="L161" s="34"/>
      <c r="M161" s="173" t="s">
        <v>1</v>
      </c>
      <c r="N161" s="174" t="s">
        <v>42</v>
      </c>
      <c r="O161" s="59"/>
      <c r="P161" s="175">
        <f t="shared" si="11"/>
        <v>0</v>
      </c>
      <c r="Q161" s="175">
        <v>0</v>
      </c>
      <c r="R161" s="175">
        <f t="shared" si="12"/>
        <v>0</v>
      </c>
      <c r="S161" s="175">
        <v>0</v>
      </c>
      <c r="T161" s="176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77" t="s">
        <v>146</v>
      </c>
      <c r="AT161" s="177" t="s">
        <v>143</v>
      </c>
      <c r="AU161" s="177" t="s">
        <v>84</v>
      </c>
      <c r="AY161" s="18" t="s">
        <v>141</v>
      </c>
      <c r="BE161" s="178">
        <f t="shared" si="14"/>
        <v>0</v>
      </c>
      <c r="BF161" s="178">
        <f t="shared" si="15"/>
        <v>0</v>
      </c>
      <c r="BG161" s="178">
        <f t="shared" si="16"/>
        <v>0</v>
      </c>
      <c r="BH161" s="178">
        <f t="shared" si="17"/>
        <v>0</v>
      </c>
      <c r="BI161" s="178">
        <f t="shared" si="18"/>
        <v>0</v>
      </c>
      <c r="BJ161" s="18" t="s">
        <v>105</v>
      </c>
      <c r="BK161" s="179">
        <f t="shared" si="19"/>
        <v>0</v>
      </c>
      <c r="BL161" s="18" t="s">
        <v>146</v>
      </c>
      <c r="BM161" s="177" t="s">
        <v>777</v>
      </c>
    </row>
    <row r="162" spans="1:65" s="2" customFormat="1" ht="16.5" customHeight="1">
      <c r="A162" s="33"/>
      <c r="B162" s="165"/>
      <c r="C162" s="166" t="s">
        <v>596</v>
      </c>
      <c r="D162" s="166" t="s">
        <v>143</v>
      </c>
      <c r="E162" s="167" t="s">
        <v>1469</v>
      </c>
      <c r="F162" s="168" t="s">
        <v>1470</v>
      </c>
      <c r="G162" s="169" t="s">
        <v>1434</v>
      </c>
      <c r="H162" s="170">
        <v>40</v>
      </c>
      <c r="I162" s="170"/>
      <c r="J162" s="171">
        <f t="shared" si="10"/>
        <v>0</v>
      </c>
      <c r="K162" s="172"/>
      <c r="L162" s="34"/>
      <c r="M162" s="173" t="s">
        <v>1</v>
      </c>
      <c r="N162" s="174" t="s">
        <v>42</v>
      </c>
      <c r="O162" s="59"/>
      <c r="P162" s="175">
        <f t="shared" si="11"/>
        <v>0</v>
      </c>
      <c r="Q162" s="175">
        <v>0</v>
      </c>
      <c r="R162" s="175">
        <f t="shared" si="12"/>
        <v>0</v>
      </c>
      <c r="S162" s="175">
        <v>0</v>
      </c>
      <c r="T162" s="176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77" t="s">
        <v>146</v>
      </c>
      <c r="AT162" s="177" t="s">
        <v>143</v>
      </c>
      <c r="AU162" s="177" t="s">
        <v>84</v>
      </c>
      <c r="AY162" s="18" t="s">
        <v>141</v>
      </c>
      <c r="BE162" s="178">
        <f t="shared" si="14"/>
        <v>0</v>
      </c>
      <c r="BF162" s="178">
        <f t="shared" si="15"/>
        <v>0</v>
      </c>
      <c r="BG162" s="178">
        <f t="shared" si="16"/>
        <v>0</v>
      </c>
      <c r="BH162" s="178">
        <f t="shared" si="17"/>
        <v>0</v>
      </c>
      <c r="BI162" s="178">
        <f t="shared" si="18"/>
        <v>0</v>
      </c>
      <c r="BJ162" s="18" t="s">
        <v>105</v>
      </c>
      <c r="BK162" s="179">
        <f t="shared" si="19"/>
        <v>0</v>
      </c>
      <c r="BL162" s="18" t="s">
        <v>146</v>
      </c>
      <c r="BM162" s="177" t="s">
        <v>786</v>
      </c>
    </row>
    <row r="163" spans="1:65" s="2" customFormat="1" ht="49.9" customHeight="1">
      <c r="A163" s="33"/>
      <c r="B163" s="34"/>
      <c r="C163" s="33"/>
      <c r="D163" s="33"/>
      <c r="E163" s="155" t="s">
        <v>357</v>
      </c>
      <c r="F163" s="155" t="s">
        <v>358</v>
      </c>
      <c r="G163" s="33"/>
      <c r="H163" s="33"/>
      <c r="I163" s="98"/>
      <c r="J163" s="140">
        <f t="shared" ref="J163:J168" si="20">BK163</f>
        <v>0</v>
      </c>
      <c r="K163" s="33"/>
      <c r="L163" s="34"/>
      <c r="M163" s="198"/>
      <c r="N163" s="199"/>
      <c r="O163" s="59"/>
      <c r="P163" s="59"/>
      <c r="Q163" s="59"/>
      <c r="R163" s="59"/>
      <c r="S163" s="59"/>
      <c r="T163" s="60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T163" s="18" t="s">
        <v>75</v>
      </c>
      <c r="AU163" s="18" t="s">
        <v>76</v>
      </c>
      <c r="AY163" s="18" t="s">
        <v>359</v>
      </c>
      <c r="BK163" s="179">
        <f>SUM(BK164:BK168)</f>
        <v>0</v>
      </c>
    </row>
    <row r="164" spans="1:65" s="2" customFormat="1" ht="16.350000000000001" customHeight="1">
      <c r="A164" s="33"/>
      <c r="B164" s="34"/>
      <c r="C164" s="225" t="s">
        <v>1</v>
      </c>
      <c r="D164" s="225" t="s">
        <v>143</v>
      </c>
      <c r="E164" s="226" t="s">
        <v>1</v>
      </c>
      <c r="F164" s="227" t="s">
        <v>1</v>
      </c>
      <c r="G164" s="228" t="s">
        <v>1</v>
      </c>
      <c r="H164" s="229"/>
      <c r="I164" s="229"/>
      <c r="J164" s="230">
        <f t="shared" si="20"/>
        <v>0</v>
      </c>
      <c r="K164" s="231"/>
      <c r="L164" s="34"/>
      <c r="M164" s="232" t="s">
        <v>1</v>
      </c>
      <c r="N164" s="233" t="s">
        <v>42</v>
      </c>
      <c r="O164" s="59"/>
      <c r="P164" s="59"/>
      <c r="Q164" s="59"/>
      <c r="R164" s="59"/>
      <c r="S164" s="59"/>
      <c r="T164" s="60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T164" s="18" t="s">
        <v>359</v>
      </c>
      <c r="AU164" s="18" t="s">
        <v>84</v>
      </c>
      <c r="AY164" s="18" t="s">
        <v>359</v>
      </c>
      <c r="BE164" s="178">
        <f>IF(N164="základná",J164,0)</f>
        <v>0</v>
      </c>
      <c r="BF164" s="178">
        <f>IF(N164="znížená",J164,0)</f>
        <v>0</v>
      </c>
      <c r="BG164" s="178">
        <f>IF(N164="zákl. prenesená",J164,0)</f>
        <v>0</v>
      </c>
      <c r="BH164" s="178">
        <f>IF(N164="zníž. prenesená",J164,0)</f>
        <v>0</v>
      </c>
      <c r="BI164" s="178">
        <f>IF(N164="nulová",J164,0)</f>
        <v>0</v>
      </c>
      <c r="BJ164" s="18" t="s">
        <v>105</v>
      </c>
      <c r="BK164" s="179">
        <f>I164*H164</f>
        <v>0</v>
      </c>
    </row>
    <row r="165" spans="1:65" s="2" customFormat="1" ht="16.350000000000001" customHeight="1">
      <c r="A165" s="33"/>
      <c r="B165" s="34"/>
      <c r="C165" s="225" t="s">
        <v>1</v>
      </c>
      <c r="D165" s="225" t="s">
        <v>143</v>
      </c>
      <c r="E165" s="226" t="s">
        <v>1</v>
      </c>
      <c r="F165" s="227" t="s">
        <v>1</v>
      </c>
      <c r="G165" s="228" t="s">
        <v>1</v>
      </c>
      <c r="H165" s="229"/>
      <c r="I165" s="229"/>
      <c r="J165" s="230">
        <f t="shared" si="20"/>
        <v>0</v>
      </c>
      <c r="K165" s="231"/>
      <c r="L165" s="34"/>
      <c r="M165" s="232" t="s">
        <v>1</v>
      </c>
      <c r="N165" s="233" t="s">
        <v>42</v>
      </c>
      <c r="O165" s="59"/>
      <c r="P165" s="59"/>
      <c r="Q165" s="59"/>
      <c r="R165" s="59"/>
      <c r="S165" s="59"/>
      <c r="T165" s="60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T165" s="18" t="s">
        <v>359</v>
      </c>
      <c r="AU165" s="18" t="s">
        <v>84</v>
      </c>
      <c r="AY165" s="18" t="s">
        <v>359</v>
      </c>
      <c r="BE165" s="178">
        <f>IF(N165="základná",J165,0)</f>
        <v>0</v>
      </c>
      <c r="BF165" s="178">
        <f>IF(N165="znížená",J165,0)</f>
        <v>0</v>
      </c>
      <c r="BG165" s="178">
        <f>IF(N165="zákl. prenesená",J165,0)</f>
        <v>0</v>
      </c>
      <c r="BH165" s="178">
        <f>IF(N165="zníž. prenesená",J165,0)</f>
        <v>0</v>
      </c>
      <c r="BI165" s="178">
        <f>IF(N165="nulová",J165,0)</f>
        <v>0</v>
      </c>
      <c r="BJ165" s="18" t="s">
        <v>105</v>
      </c>
      <c r="BK165" s="179">
        <f>I165*H165</f>
        <v>0</v>
      </c>
    </row>
    <row r="166" spans="1:65" s="2" customFormat="1" ht="16.350000000000001" customHeight="1">
      <c r="A166" s="33"/>
      <c r="B166" s="34"/>
      <c r="C166" s="225" t="s">
        <v>1</v>
      </c>
      <c r="D166" s="225" t="s">
        <v>143</v>
      </c>
      <c r="E166" s="226" t="s">
        <v>1</v>
      </c>
      <c r="F166" s="227" t="s">
        <v>1</v>
      </c>
      <c r="G166" s="228" t="s">
        <v>1</v>
      </c>
      <c r="H166" s="229"/>
      <c r="I166" s="229"/>
      <c r="J166" s="230">
        <f t="shared" si="20"/>
        <v>0</v>
      </c>
      <c r="K166" s="231"/>
      <c r="L166" s="34"/>
      <c r="M166" s="232" t="s">
        <v>1</v>
      </c>
      <c r="N166" s="233" t="s">
        <v>42</v>
      </c>
      <c r="O166" s="59"/>
      <c r="P166" s="59"/>
      <c r="Q166" s="59"/>
      <c r="R166" s="59"/>
      <c r="S166" s="59"/>
      <c r="T166" s="60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T166" s="18" t="s">
        <v>359</v>
      </c>
      <c r="AU166" s="18" t="s">
        <v>84</v>
      </c>
      <c r="AY166" s="18" t="s">
        <v>359</v>
      </c>
      <c r="BE166" s="178">
        <f>IF(N166="základná",J166,0)</f>
        <v>0</v>
      </c>
      <c r="BF166" s="178">
        <f>IF(N166="znížená",J166,0)</f>
        <v>0</v>
      </c>
      <c r="BG166" s="178">
        <f>IF(N166="zákl. prenesená",J166,0)</f>
        <v>0</v>
      </c>
      <c r="BH166" s="178">
        <f>IF(N166="zníž. prenesená",J166,0)</f>
        <v>0</v>
      </c>
      <c r="BI166" s="178">
        <f>IF(N166="nulová",J166,0)</f>
        <v>0</v>
      </c>
      <c r="BJ166" s="18" t="s">
        <v>105</v>
      </c>
      <c r="BK166" s="179">
        <f>I166*H166</f>
        <v>0</v>
      </c>
    </row>
    <row r="167" spans="1:65" s="2" customFormat="1" ht="16.350000000000001" customHeight="1">
      <c r="A167" s="33"/>
      <c r="B167" s="34"/>
      <c r="C167" s="225" t="s">
        <v>1</v>
      </c>
      <c r="D167" s="225" t="s">
        <v>143</v>
      </c>
      <c r="E167" s="226" t="s">
        <v>1</v>
      </c>
      <c r="F167" s="227" t="s">
        <v>1</v>
      </c>
      <c r="G167" s="228" t="s">
        <v>1</v>
      </c>
      <c r="H167" s="229"/>
      <c r="I167" s="229"/>
      <c r="J167" s="230">
        <f t="shared" si="20"/>
        <v>0</v>
      </c>
      <c r="K167" s="231"/>
      <c r="L167" s="34"/>
      <c r="M167" s="232" t="s">
        <v>1</v>
      </c>
      <c r="N167" s="233" t="s">
        <v>42</v>
      </c>
      <c r="O167" s="59"/>
      <c r="P167" s="59"/>
      <c r="Q167" s="59"/>
      <c r="R167" s="59"/>
      <c r="S167" s="59"/>
      <c r="T167" s="60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T167" s="18" t="s">
        <v>359</v>
      </c>
      <c r="AU167" s="18" t="s">
        <v>84</v>
      </c>
      <c r="AY167" s="18" t="s">
        <v>359</v>
      </c>
      <c r="BE167" s="178">
        <f>IF(N167="základná",J167,0)</f>
        <v>0</v>
      </c>
      <c r="BF167" s="178">
        <f>IF(N167="znížená",J167,0)</f>
        <v>0</v>
      </c>
      <c r="BG167" s="178">
        <f>IF(N167="zákl. prenesená",J167,0)</f>
        <v>0</v>
      </c>
      <c r="BH167" s="178">
        <f>IF(N167="zníž. prenesená",J167,0)</f>
        <v>0</v>
      </c>
      <c r="BI167" s="178">
        <f>IF(N167="nulová",J167,0)</f>
        <v>0</v>
      </c>
      <c r="BJ167" s="18" t="s">
        <v>105</v>
      </c>
      <c r="BK167" s="179">
        <f>I167*H167</f>
        <v>0</v>
      </c>
    </row>
    <row r="168" spans="1:65" s="2" customFormat="1" ht="16.350000000000001" customHeight="1">
      <c r="A168" s="33"/>
      <c r="B168" s="34"/>
      <c r="C168" s="225" t="s">
        <v>1</v>
      </c>
      <c r="D168" s="225" t="s">
        <v>143</v>
      </c>
      <c r="E168" s="226" t="s">
        <v>1</v>
      </c>
      <c r="F168" s="227" t="s">
        <v>1</v>
      </c>
      <c r="G168" s="228" t="s">
        <v>1</v>
      </c>
      <c r="H168" s="229"/>
      <c r="I168" s="229"/>
      <c r="J168" s="230">
        <f t="shared" si="20"/>
        <v>0</v>
      </c>
      <c r="K168" s="231"/>
      <c r="L168" s="34"/>
      <c r="M168" s="232" t="s">
        <v>1</v>
      </c>
      <c r="N168" s="233" t="s">
        <v>42</v>
      </c>
      <c r="O168" s="234"/>
      <c r="P168" s="234"/>
      <c r="Q168" s="234"/>
      <c r="R168" s="234"/>
      <c r="S168" s="234"/>
      <c r="T168" s="235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T168" s="18" t="s">
        <v>359</v>
      </c>
      <c r="AU168" s="18" t="s">
        <v>84</v>
      </c>
      <c r="AY168" s="18" t="s">
        <v>359</v>
      </c>
      <c r="BE168" s="178">
        <f>IF(N168="základná",J168,0)</f>
        <v>0</v>
      </c>
      <c r="BF168" s="178">
        <f>IF(N168="znížená",J168,0)</f>
        <v>0</v>
      </c>
      <c r="BG168" s="178">
        <f>IF(N168="zákl. prenesená",J168,0)</f>
        <v>0</v>
      </c>
      <c r="BH168" s="178">
        <f>IF(N168="zníž. prenesená",J168,0)</f>
        <v>0</v>
      </c>
      <c r="BI168" s="178">
        <f>IF(N168="nulová",J168,0)</f>
        <v>0</v>
      </c>
      <c r="BJ168" s="18" t="s">
        <v>105</v>
      </c>
      <c r="BK168" s="179">
        <f>I168*H168</f>
        <v>0</v>
      </c>
    </row>
    <row r="169" spans="1:65" s="2" customFormat="1" ht="6.95" customHeight="1">
      <c r="A169" s="33"/>
      <c r="B169" s="48"/>
      <c r="C169" s="49"/>
      <c r="D169" s="49"/>
      <c r="E169" s="49"/>
      <c r="F169" s="49"/>
      <c r="G169" s="49"/>
      <c r="H169" s="49"/>
      <c r="I169" s="122"/>
      <c r="J169" s="49"/>
      <c r="K169" s="49"/>
      <c r="L169" s="34"/>
      <c r="M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</row>
  </sheetData>
  <autoFilter ref="C119:K168" xr:uid="{00000000-0009-0000-0000-000005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64:D169" xr:uid="{00000000-0002-0000-0500-000000000000}">
      <formula1>"K, M"</formula1>
    </dataValidation>
    <dataValidation type="list" allowBlank="1" showInputMessage="1" showErrorMessage="1" error="Povolené sú hodnoty základná, znížená, nulová." sqref="N164:N169" xr:uid="{00000000-0002-0000-05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30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4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4"/>
      <c r="L2" s="281" t="s">
        <v>5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8" t="s">
        <v>100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96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106</v>
      </c>
      <c r="I4" s="94"/>
      <c r="L4" s="21"/>
      <c r="M4" s="97" t="s">
        <v>9</v>
      </c>
      <c r="AT4" s="18" t="s">
        <v>3</v>
      </c>
    </row>
    <row r="5" spans="1:46" s="1" customFormat="1" ht="6.95" customHeight="1">
      <c r="B5" s="21"/>
      <c r="I5" s="94"/>
      <c r="L5" s="21"/>
    </row>
    <row r="6" spans="1:46" s="1" customFormat="1" ht="12" customHeight="1">
      <c r="B6" s="21"/>
      <c r="D6" s="28" t="s">
        <v>14</v>
      </c>
      <c r="I6" s="94"/>
      <c r="L6" s="21"/>
    </row>
    <row r="7" spans="1:46" s="1" customFormat="1" ht="16.5" customHeight="1">
      <c r="B7" s="21"/>
      <c r="E7" s="282" t="str">
        <f>'Rekapitulácia stavby'!K6</f>
        <v>Fakultná nemocnica Trenčín, Prístavba výťahu k budove geriatrie</v>
      </c>
      <c r="F7" s="283"/>
      <c r="G7" s="283"/>
      <c r="H7" s="283"/>
      <c r="I7" s="94"/>
      <c r="L7" s="21"/>
    </row>
    <row r="8" spans="1:46" s="2" customFormat="1" ht="12" customHeight="1">
      <c r="A8" s="33"/>
      <c r="B8" s="34"/>
      <c r="C8" s="33"/>
      <c r="D8" s="28" t="s">
        <v>107</v>
      </c>
      <c r="E8" s="33"/>
      <c r="F8" s="33"/>
      <c r="G8" s="33"/>
      <c r="H8" s="33"/>
      <c r="I8" s="98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3" t="s">
        <v>1471</v>
      </c>
      <c r="F9" s="284"/>
      <c r="G9" s="284"/>
      <c r="H9" s="284"/>
      <c r="I9" s="98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98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99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1294</v>
      </c>
      <c r="G12" s="33"/>
      <c r="H12" s="33"/>
      <c r="I12" s="99" t="s">
        <v>20</v>
      </c>
      <c r="J12" s="56" t="str">
        <f>'Rekapitulácia stavby'!AN8</f>
        <v>25. 11. 2019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98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99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>Fakultná nemocnica Trenčín</v>
      </c>
      <c r="F15" s="33"/>
      <c r="G15" s="33"/>
      <c r="H15" s="33"/>
      <c r="I15" s="99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98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99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85" t="str">
        <f>'Rekapitulácia stavby'!E14</f>
        <v>Vyplň údaj</v>
      </c>
      <c r="F18" s="265"/>
      <c r="G18" s="265"/>
      <c r="H18" s="265"/>
      <c r="I18" s="99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98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99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PF7 s.r.o.</v>
      </c>
      <c r="F21" s="33"/>
      <c r="G21" s="33"/>
      <c r="H21" s="33"/>
      <c r="I21" s="99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98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99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>Ing. Žarnovický</v>
      </c>
      <c r="F24" s="33"/>
      <c r="G24" s="33"/>
      <c r="H24" s="33"/>
      <c r="I24" s="99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98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98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70" t="s">
        <v>1</v>
      </c>
      <c r="F27" s="270"/>
      <c r="G27" s="270"/>
      <c r="H27" s="270"/>
      <c r="I27" s="102"/>
      <c r="J27" s="100"/>
      <c r="K27" s="100"/>
      <c r="L27" s="103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98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04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5" t="s">
        <v>36</v>
      </c>
      <c r="E30" s="33"/>
      <c r="F30" s="33"/>
      <c r="G30" s="33"/>
      <c r="H30" s="33"/>
      <c r="I30" s="98"/>
      <c r="J30" s="72">
        <f>ROUND(J119,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104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38</v>
      </c>
      <c r="G32" s="33"/>
      <c r="H32" s="33"/>
      <c r="I32" s="106" t="s">
        <v>37</v>
      </c>
      <c r="J32" s="37" t="s">
        <v>39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7" t="s">
        <v>40</v>
      </c>
      <c r="E33" s="28" t="s">
        <v>41</v>
      </c>
      <c r="F33" s="108">
        <f>ROUND((ROUND((SUM(BE119:BE123)),  2) + SUM(BE125:BE129)), 2)</f>
        <v>0</v>
      </c>
      <c r="G33" s="33"/>
      <c r="H33" s="33"/>
      <c r="I33" s="109">
        <v>0.2</v>
      </c>
      <c r="J33" s="108">
        <f>ROUND((ROUND(((SUM(BE119:BE123))*I33),  2) + (SUM(BE125:BE129)*I33)),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42</v>
      </c>
      <c r="F34" s="108">
        <f>ROUND((ROUND((SUM(BF119:BF123)),  2) + SUM(BF125:BF129)), 2)</f>
        <v>0</v>
      </c>
      <c r="G34" s="33"/>
      <c r="H34" s="33"/>
      <c r="I34" s="109">
        <v>0.2</v>
      </c>
      <c r="J34" s="108">
        <f>ROUND((ROUND(((SUM(BF119:BF123))*I34),  2) + (SUM(BF125:BF129)*I34)),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43</v>
      </c>
      <c r="F35" s="108">
        <f>ROUND((ROUND((SUM(BG119:BG123)),  2) + SUM(BG125:BG129)), 2)</f>
        <v>0</v>
      </c>
      <c r="G35" s="33"/>
      <c r="H35" s="33"/>
      <c r="I35" s="109">
        <v>0.2</v>
      </c>
      <c r="J35" s="108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44</v>
      </c>
      <c r="F36" s="108">
        <f>ROUND((ROUND((SUM(BH119:BH123)),  2) + SUM(BH125:BH129)), 2)</f>
        <v>0</v>
      </c>
      <c r="G36" s="33"/>
      <c r="H36" s="33"/>
      <c r="I36" s="109">
        <v>0.2</v>
      </c>
      <c r="J36" s="108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45</v>
      </c>
      <c r="F37" s="108">
        <f>ROUND((ROUND((SUM(BI119:BI123)),  2) + SUM(BI125:BI129)), 2)</f>
        <v>0</v>
      </c>
      <c r="G37" s="33"/>
      <c r="H37" s="33"/>
      <c r="I37" s="109">
        <v>0</v>
      </c>
      <c r="J37" s="108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98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0"/>
      <c r="D39" s="111" t="s">
        <v>46</v>
      </c>
      <c r="E39" s="61"/>
      <c r="F39" s="61"/>
      <c r="G39" s="112" t="s">
        <v>47</v>
      </c>
      <c r="H39" s="113" t="s">
        <v>48</v>
      </c>
      <c r="I39" s="114"/>
      <c r="J39" s="115">
        <f>SUM(J30:J37)</f>
        <v>0</v>
      </c>
      <c r="K39" s="116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98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I41" s="94"/>
      <c r="L41" s="21"/>
    </row>
    <row r="42" spans="1:31" s="1" customFormat="1" ht="14.45" customHeight="1">
      <c r="B42" s="21"/>
      <c r="I42" s="94"/>
      <c r="L42" s="21"/>
    </row>
    <row r="43" spans="1:31" s="1" customFormat="1" ht="14.45" customHeight="1">
      <c r="B43" s="21"/>
      <c r="I43" s="94"/>
      <c r="L43" s="21"/>
    </row>
    <row r="44" spans="1:31" s="1" customFormat="1" ht="14.45" customHeight="1">
      <c r="B44" s="21"/>
      <c r="I44" s="94"/>
      <c r="L44" s="21"/>
    </row>
    <row r="45" spans="1:31" s="1" customFormat="1" ht="14.45" customHeight="1">
      <c r="B45" s="21"/>
      <c r="I45" s="94"/>
      <c r="L45" s="21"/>
    </row>
    <row r="46" spans="1:31" s="1" customFormat="1" ht="14.45" customHeight="1">
      <c r="B46" s="21"/>
      <c r="I46" s="94"/>
      <c r="L46" s="21"/>
    </row>
    <row r="47" spans="1:31" s="1" customFormat="1" ht="14.45" customHeight="1">
      <c r="B47" s="21"/>
      <c r="I47" s="94"/>
      <c r="L47" s="21"/>
    </row>
    <row r="48" spans="1:31" s="1" customFormat="1" ht="14.45" customHeight="1">
      <c r="B48" s="21"/>
      <c r="I48" s="94"/>
      <c r="L48" s="21"/>
    </row>
    <row r="49" spans="1:31" s="1" customFormat="1" ht="14.45" customHeight="1">
      <c r="B49" s="21"/>
      <c r="I49" s="94"/>
      <c r="L49" s="21"/>
    </row>
    <row r="50" spans="1:31" s="2" customFormat="1" ht="14.45" customHeight="1">
      <c r="B50" s="43"/>
      <c r="D50" s="44" t="s">
        <v>49</v>
      </c>
      <c r="E50" s="45"/>
      <c r="F50" s="45"/>
      <c r="G50" s="44" t="s">
        <v>50</v>
      </c>
      <c r="H50" s="45"/>
      <c r="I50" s="117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51</v>
      </c>
      <c r="E61" s="36"/>
      <c r="F61" s="118" t="s">
        <v>52</v>
      </c>
      <c r="G61" s="46" t="s">
        <v>51</v>
      </c>
      <c r="H61" s="36"/>
      <c r="I61" s="119"/>
      <c r="J61" s="120" t="s">
        <v>52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53</v>
      </c>
      <c r="E65" s="47"/>
      <c r="F65" s="47"/>
      <c r="G65" s="44" t="s">
        <v>54</v>
      </c>
      <c r="H65" s="47"/>
      <c r="I65" s="121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51</v>
      </c>
      <c r="E76" s="36"/>
      <c r="F76" s="118" t="s">
        <v>52</v>
      </c>
      <c r="G76" s="46" t="s">
        <v>51</v>
      </c>
      <c r="H76" s="36"/>
      <c r="I76" s="119"/>
      <c r="J76" s="120" t="s">
        <v>52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22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23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109</v>
      </c>
      <c r="D82" s="33"/>
      <c r="E82" s="33"/>
      <c r="F82" s="33"/>
      <c r="G82" s="33"/>
      <c r="H82" s="33"/>
      <c r="I82" s="98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98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98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82" t="str">
        <f>E7</f>
        <v>Fakultná nemocnica Trenčín, Prístavba výťahu k budove geriatrie</v>
      </c>
      <c r="F85" s="283"/>
      <c r="G85" s="283"/>
      <c r="H85" s="283"/>
      <c r="I85" s="98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107</v>
      </c>
      <c r="D86" s="33"/>
      <c r="E86" s="33"/>
      <c r="F86" s="33"/>
      <c r="G86" s="33"/>
      <c r="H86" s="33"/>
      <c r="I86" s="98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3" t="str">
        <f>E9</f>
        <v>06 - Výťah</v>
      </c>
      <c r="F87" s="284"/>
      <c r="G87" s="284"/>
      <c r="H87" s="284"/>
      <c r="I87" s="98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98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99" t="s">
        <v>20</v>
      </c>
      <c r="J89" s="56" t="str">
        <f>IF(J12="","",J12)</f>
        <v>25. 11. 2019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98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22</v>
      </c>
      <c r="D91" s="33"/>
      <c r="E91" s="33"/>
      <c r="F91" s="26" t="str">
        <f>E15</f>
        <v>Fakultná nemocnica Trenčín</v>
      </c>
      <c r="G91" s="33"/>
      <c r="H91" s="33"/>
      <c r="I91" s="99" t="s">
        <v>28</v>
      </c>
      <c r="J91" s="31" t="str">
        <f>E21</f>
        <v>PF7 s.r.o.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99" t="s">
        <v>32</v>
      </c>
      <c r="J92" s="31" t="str">
        <f>E24</f>
        <v>Ing. Žarnovický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98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4" t="s">
        <v>110</v>
      </c>
      <c r="D94" s="110"/>
      <c r="E94" s="110"/>
      <c r="F94" s="110"/>
      <c r="G94" s="110"/>
      <c r="H94" s="110"/>
      <c r="I94" s="125"/>
      <c r="J94" s="126" t="s">
        <v>111</v>
      </c>
      <c r="K94" s="110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98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7" t="s">
        <v>112</v>
      </c>
      <c r="D96" s="33"/>
      <c r="E96" s="33"/>
      <c r="F96" s="33"/>
      <c r="G96" s="33"/>
      <c r="H96" s="33"/>
      <c r="I96" s="98"/>
      <c r="J96" s="72">
        <f>J119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113</v>
      </c>
    </row>
    <row r="97" spans="1:31" s="9" customFormat="1" ht="24.95" customHeight="1">
      <c r="B97" s="128"/>
      <c r="D97" s="129" t="s">
        <v>1472</v>
      </c>
      <c r="E97" s="130"/>
      <c r="F97" s="130"/>
      <c r="G97" s="130"/>
      <c r="H97" s="130"/>
      <c r="I97" s="131"/>
      <c r="J97" s="132">
        <f>J120</f>
        <v>0</v>
      </c>
      <c r="L97" s="128"/>
    </row>
    <row r="98" spans="1:31" s="10" customFormat="1" ht="19.899999999999999" customHeight="1">
      <c r="B98" s="133"/>
      <c r="D98" s="134" t="s">
        <v>1473</v>
      </c>
      <c r="E98" s="135"/>
      <c r="F98" s="135"/>
      <c r="G98" s="135"/>
      <c r="H98" s="135"/>
      <c r="I98" s="136"/>
      <c r="J98" s="137">
        <f>J121</f>
        <v>0</v>
      </c>
      <c r="L98" s="133"/>
    </row>
    <row r="99" spans="1:31" s="9" customFormat="1" ht="21.75" customHeight="1">
      <c r="B99" s="128"/>
      <c r="D99" s="138" t="s">
        <v>126</v>
      </c>
      <c r="I99" s="139"/>
      <c r="J99" s="140">
        <f>J124</f>
        <v>0</v>
      </c>
      <c r="L99" s="128"/>
    </row>
    <row r="100" spans="1:31" s="2" customFormat="1" ht="21.75" customHeight="1">
      <c r="A100" s="33"/>
      <c r="B100" s="34"/>
      <c r="C100" s="33"/>
      <c r="D100" s="33"/>
      <c r="E100" s="33"/>
      <c r="F100" s="33"/>
      <c r="G100" s="33"/>
      <c r="H100" s="33"/>
      <c r="I100" s="98"/>
      <c r="J100" s="33"/>
      <c r="K100" s="33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31" s="2" customFormat="1" ht="6.95" customHeight="1">
      <c r="A101" s="33"/>
      <c r="B101" s="48"/>
      <c r="C101" s="49"/>
      <c r="D101" s="49"/>
      <c r="E101" s="49"/>
      <c r="F101" s="49"/>
      <c r="G101" s="49"/>
      <c r="H101" s="49"/>
      <c r="I101" s="122"/>
      <c r="J101" s="49"/>
      <c r="K101" s="49"/>
      <c r="L101" s="4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5" spans="1:31" s="2" customFormat="1" ht="6.95" customHeight="1">
      <c r="A105" s="33"/>
      <c r="B105" s="50"/>
      <c r="C105" s="51"/>
      <c r="D105" s="51"/>
      <c r="E105" s="51"/>
      <c r="F105" s="51"/>
      <c r="G105" s="51"/>
      <c r="H105" s="51"/>
      <c r="I105" s="123"/>
      <c r="J105" s="51"/>
      <c r="K105" s="51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24.95" customHeight="1">
      <c r="A106" s="33"/>
      <c r="B106" s="34"/>
      <c r="C106" s="22" t="s">
        <v>127</v>
      </c>
      <c r="D106" s="33"/>
      <c r="E106" s="33"/>
      <c r="F106" s="33"/>
      <c r="G106" s="33"/>
      <c r="H106" s="33"/>
      <c r="I106" s="98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5" customHeight="1">
      <c r="A107" s="33"/>
      <c r="B107" s="34"/>
      <c r="C107" s="33"/>
      <c r="D107" s="33"/>
      <c r="E107" s="33"/>
      <c r="F107" s="33"/>
      <c r="G107" s="33"/>
      <c r="H107" s="33"/>
      <c r="I107" s="98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2" customHeight="1">
      <c r="A108" s="33"/>
      <c r="B108" s="34"/>
      <c r="C108" s="28" t="s">
        <v>14</v>
      </c>
      <c r="D108" s="33"/>
      <c r="E108" s="33"/>
      <c r="F108" s="33"/>
      <c r="G108" s="33"/>
      <c r="H108" s="33"/>
      <c r="I108" s="98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6.5" customHeight="1">
      <c r="A109" s="33"/>
      <c r="B109" s="34"/>
      <c r="C109" s="33"/>
      <c r="D109" s="33"/>
      <c r="E109" s="282" t="str">
        <f>E7</f>
        <v>Fakultná nemocnica Trenčín, Prístavba výťahu k budove geriatrie</v>
      </c>
      <c r="F109" s="283"/>
      <c r="G109" s="283"/>
      <c r="H109" s="283"/>
      <c r="I109" s="98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2" customHeight="1">
      <c r="A110" s="33"/>
      <c r="B110" s="34"/>
      <c r="C110" s="28" t="s">
        <v>107</v>
      </c>
      <c r="D110" s="33"/>
      <c r="E110" s="33"/>
      <c r="F110" s="33"/>
      <c r="G110" s="33"/>
      <c r="H110" s="33"/>
      <c r="I110" s="98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6.5" customHeight="1">
      <c r="A111" s="33"/>
      <c r="B111" s="34"/>
      <c r="C111" s="33"/>
      <c r="D111" s="33"/>
      <c r="E111" s="243" t="str">
        <f>E9</f>
        <v>06 - Výťah</v>
      </c>
      <c r="F111" s="284"/>
      <c r="G111" s="284"/>
      <c r="H111" s="284"/>
      <c r="I111" s="98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3"/>
      <c r="D112" s="33"/>
      <c r="E112" s="33"/>
      <c r="F112" s="33"/>
      <c r="G112" s="33"/>
      <c r="H112" s="33"/>
      <c r="I112" s="98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18</v>
      </c>
      <c r="D113" s="33"/>
      <c r="E113" s="33"/>
      <c r="F113" s="26" t="str">
        <f>F12</f>
        <v xml:space="preserve"> </v>
      </c>
      <c r="G113" s="33"/>
      <c r="H113" s="33"/>
      <c r="I113" s="99" t="s">
        <v>20</v>
      </c>
      <c r="J113" s="56" t="str">
        <f>IF(J12="","",J12)</f>
        <v>25. 11. 2019</v>
      </c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6.95" customHeight="1">
      <c r="A114" s="33"/>
      <c r="B114" s="34"/>
      <c r="C114" s="33"/>
      <c r="D114" s="33"/>
      <c r="E114" s="33"/>
      <c r="F114" s="33"/>
      <c r="G114" s="33"/>
      <c r="H114" s="33"/>
      <c r="I114" s="98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2" customHeight="1">
      <c r="A115" s="33"/>
      <c r="B115" s="34"/>
      <c r="C115" s="28" t="s">
        <v>22</v>
      </c>
      <c r="D115" s="33"/>
      <c r="E115" s="33"/>
      <c r="F115" s="26" t="str">
        <f>E15</f>
        <v>Fakultná nemocnica Trenčín</v>
      </c>
      <c r="G115" s="33"/>
      <c r="H115" s="33"/>
      <c r="I115" s="99" t="s">
        <v>28</v>
      </c>
      <c r="J115" s="31" t="str">
        <f>E21</f>
        <v>PF7 s.r.o.</v>
      </c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5.2" customHeight="1">
      <c r="A116" s="33"/>
      <c r="B116" s="34"/>
      <c r="C116" s="28" t="s">
        <v>26</v>
      </c>
      <c r="D116" s="33"/>
      <c r="E116" s="33"/>
      <c r="F116" s="26" t="str">
        <f>IF(E18="","",E18)</f>
        <v>Vyplň údaj</v>
      </c>
      <c r="G116" s="33"/>
      <c r="H116" s="33"/>
      <c r="I116" s="99" t="s">
        <v>32</v>
      </c>
      <c r="J116" s="31" t="str">
        <f>E24</f>
        <v>Ing. Žarnovický</v>
      </c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0.35" customHeight="1">
      <c r="A117" s="33"/>
      <c r="B117" s="34"/>
      <c r="C117" s="33"/>
      <c r="D117" s="33"/>
      <c r="E117" s="33"/>
      <c r="F117" s="33"/>
      <c r="G117" s="33"/>
      <c r="H117" s="33"/>
      <c r="I117" s="98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11" customFormat="1" ht="29.25" customHeight="1">
      <c r="A118" s="141"/>
      <c r="B118" s="142"/>
      <c r="C118" s="143" t="s">
        <v>128</v>
      </c>
      <c r="D118" s="144" t="s">
        <v>61</v>
      </c>
      <c r="E118" s="144" t="s">
        <v>57</v>
      </c>
      <c r="F118" s="144" t="s">
        <v>58</v>
      </c>
      <c r="G118" s="144" t="s">
        <v>129</v>
      </c>
      <c r="H118" s="144" t="s">
        <v>130</v>
      </c>
      <c r="I118" s="145" t="s">
        <v>131</v>
      </c>
      <c r="J118" s="146" t="s">
        <v>111</v>
      </c>
      <c r="K118" s="147" t="s">
        <v>132</v>
      </c>
      <c r="L118" s="148"/>
      <c r="M118" s="63" t="s">
        <v>1</v>
      </c>
      <c r="N118" s="64" t="s">
        <v>40</v>
      </c>
      <c r="O118" s="64" t="s">
        <v>133</v>
      </c>
      <c r="P118" s="64" t="s">
        <v>134</v>
      </c>
      <c r="Q118" s="64" t="s">
        <v>135</v>
      </c>
      <c r="R118" s="64" t="s">
        <v>136</v>
      </c>
      <c r="S118" s="64" t="s">
        <v>137</v>
      </c>
      <c r="T118" s="65" t="s">
        <v>138</v>
      </c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</row>
    <row r="119" spans="1:65" s="2" customFormat="1" ht="22.9" customHeight="1">
      <c r="A119" s="33"/>
      <c r="B119" s="34"/>
      <c r="C119" s="70" t="s">
        <v>112</v>
      </c>
      <c r="D119" s="33"/>
      <c r="E119" s="33"/>
      <c r="F119" s="33"/>
      <c r="G119" s="33"/>
      <c r="H119" s="33"/>
      <c r="I119" s="98"/>
      <c r="J119" s="149">
        <f>BK119</f>
        <v>0</v>
      </c>
      <c r="K119" s="33"/>
      <c r="L119" s="34"/>
      <c r="M119" s="66"/>
      <c r="N119" s="57"/>
      <c r="O119" s="67"/>
      <c r="P119" s="150">
        <f>P120+P124</f>
        <v>0</v>
      </c>
      <c r="Q119" s="67"/>
      <c r="R119" s="150">
        <f>R120+R124</f>
        <v>0</v>
      </c>
      <c r="S119" s="67"/>
      <c r="T119" s="151">
        <f>T120+T124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T119" s="18" t="s">
        <v>75</v>
      </c>
      <c r="AU119" s="18" t="s">
        <v>113</v>
      </c>
      <c r="BK119" s="152">
        <f>BK120+BK124</f>
        <v>0</v>
      </c>
    </row>
    <row r="120" spans="1:65" s="12" customFormat="1" ht="25.9" customHeight="1">
      <c r="B120" s="153"/>
      <c r="D120" s="154" t="s">
        <v>75</v>
      </c>
      <c r="E120" s="155" t="s">
        <v>297</v>
      </c>
      <c r="F120" s="155" t="s">
        <v>1474</v>
      </c>
      <c r="I120" s="156"/>
      <c r="J120" s="140">
        <f>BK120</f>
        <v>0</v>
      </c>
      <c r="L120" s="153"/>
      <c r="M120" s="157"/>
      <c r="N120" s="158"/>
      <c r="O120" s="158"/>
      <c r="P120" s="159">
        <f>P121</f>
        <v>0</v>
      </c>
      <c r="Q120" s="158"/>
      <c r="R120" s="159">
        <f>R121</f>
        <v>0</v>
      </c>
      <c r="S120" s="158"/>
      <c r="T120" s="160">
        <f>T121</f>
        <v>0</v>
      </c>
      <c r="AR120" s="154" t="s">
        <v>156</v>
      </c>
      <c r="AT120" s="161" t="s">
        <v>75</v>
      </c>
      <c r="AU120" s="161" t="s">
        <v>76</v>
      </c>
      <c r="AY120" s="154" t="s">
        <v>141</v>
      </c>
      <c r="BK120" s="162">
        <f>BK121</f>
        <v>0</v>
      </c>
    </row>
    <row r="121" spans="1:65" s="12" customFormat="1" ht="22.9" customHeight="1">
      <c r="B121" s="153"/>
      <c r="D121" s="154" t="s">
        <v>75</v>
      </c>
      <c r="E121" s="163" t="s">
        <v>1475</v>
      </c>
      <c r="F121" s="163" t="s">
        <v>1476</v>
      </c>
      <c r="I121" s="156"/>
      <c r="J121" s="164">
        <f>BK121</f>
        <v>0</v>
      </c>
      <c r="L121" s="153"/>
      <c r="M121" s="157"/>
      <c r="N121" s="158"/>
      <c r="O121" s="158"/>
      <c r="P121" s="159">
        <f>SUM(P122:P123)</f>
        <v>0</v>
      </c>
      <c r="Q121" s="158"/>
      <c r="R121" s="159">
        <f>SUM(R122:R123)</f>
        <v>0</v>
      </c>
      <c r="S121" s="158"/>
      <c r="T121" s="160">
        <f>SUM(T122:T123)</f>
        <v>0</v>
      </c>
      <c r="AR121" s="154" t="s">
        <v>156</v>
      </c>
      <c r="AT121" s="161" t="s">
        <v>75</v>
      </c>
      <c r="AU121" s="161" t="s">
        <v>84</v>
      </c>
      <c r="AY121" s="154" t="s">
        <v>141</v>
      </c>
      <c r="BK121" s="162">
        <f>SUM(BK122:BK123)</f>
        <v>0</v>
      </c>
    </row>
    <row r="122" spans="1:65" s="2" customFormat="1" ht="44.25" customHeight="1">
      <c r="A122" s="33"/>
      <c r="B122" s="165"/>
      <c r="C122" s="166" t="s">
        <v>84</v>
      </c>
      <c r="D122" s="166" t="s">
        <v>143</v>
      </c>
      <c r="E122" s="167" t="s">
        <v>1477</v>
      </c>
      <c r="F122" s="168" t="s">
        <v>1478</v>
      </c>
      <c r="G122" s="169" t="s">
        <v>1479</v>
      </c>
      <c r="H122" s="170">
        <v>1</v>
      </c>
      <c r="I122" s="170"/>
      <c r="J122" s="171">
        <f>ROUND(I122*H122,3)</f>
        <v>0</v>
      </c>
      <c r="K122" s="172"/>
      <c r="L122" s="34"/>
      <c r="M122" s="173" t="s">
        <v>1</v>
      </c>
      <c r="N122" s="174" t="s">
        <v>42</v>
      </c>
      <c r="O122" s="59"/>
      <c r="P122" s="175">
        <f>O122*H122</f>
        <v>0</v>
      </c>
      <c r="Q122" s="175">
        <v>0</v>
      </c>
      <c r="R122" s="175">
        <f>Q122*H122</f>
        <v>0</v>
      </c>
      <c r="S122" s="175">
        <v>0</v>
      </c>
      <c r="T122" s="176">
        <f>S122*H122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77" t="s">
        <v>717</v>
      </c>
      <c r="AT122" s="177" t="s">
        <v>143</v>
      </c>
      <c r="AU122" s="177" t="s">
        <v>105</v>
      </c>
      <c r="AY122" s="18" t="s">
        <v>141</v>
      </c>
      <c r="BE122" s="178">
        <f>IF(N122="základná",J122,0)</f>
        <v>0</v>
      </c>
      <c r="BF122" s="178">
        <f>IF(N122="znížená",J122,0)</f>
        <v>0</v>
      </c>
      <c r="BG122" s="178">
        <f>IF(N122="zákl. prenesená",J122,0)</f>
        <v>0</v>
      </c>
      <c r="BH122" s="178">
        <f>IF(N122="zníž. prenesená",J122,0)</f>
        <v>0</v>
      </c>
      <c r="BI122" s="178">
        <f>IF(N122="nulová",J122,0)</f>
        <v>0</v>
      </c>
      <c r="BJ122" s="18" t="s">
        <v>105</v>
      </c>
      <c r="BK122" s="179">
        <f>ROUND(I122*H122,3)</f>
        <v>0</v>
      </c>
      <c r="BL122" s="18" t="s">
        <v>717</v>
      </c>
      <c r="BM122" s="177" t="s">
        <v>1480</v>
      </c>
    </row>
    <row r="123" spans="1:65" s="2" customFormat="1" ht="19.5">
      <c r="A123" s="33"/>
      <c r="B123" s="34"/>
      <c r="C123" s="33"/>
      <c r="D123" s="181" t="s">
        <v>237</v>
      </c>
      <c r="E123" s="33"/>
      <c r="F123" s="197" t="s">
        <v>1481</v>
      </c>
      <c r="G123" s="33"/>
      <c r="H123" s="33"/>
      <c r="I123" s="98"/>
      <c r="J123" s="33"/>
      <c r="K123" s="33"/>
      <c r="L123" s="34"/>
      <c r="M123" s="198"/>
      <c r="N123" s="199"/>
      <c r="O123" s="59"/>
      <c r="P123" s="59"/>
      <c r="Q123" s="59"/>
      <c r="R123" s="59"/>
      <c r="S123" s="59"/>
      <c r="T123" s="60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237</v>
      </c>
      <c r="AU123" s="18" t="s">
        <v>105</v>
      </c>
    </row>
    <row r="124" spans="1:65" s="2" customFormat="1" ht="49.9" customHeight="1">
      <c r="A124" s="33"/>
      <c r="B124" s="34"/>
      <c r="C124" s="33"/>
      <c r="D124" s="33"/>
      <c r="E124" s="155" t="s">
        <v>357</v>
      </c>
      <c r="F124" s="155" t="s">
        <v>358</v>
      </c>
      <c r="G124" s="33"/>
      <c r="H124" s="33"/>
      <c r="I124" s="98"/>
      <c r="J124" s="140">
        <f t="shared" ref="J124:J129" si="0">BK124</f>
        <v>0</v>
      </c>
      <c r="K124" s="33"/>
      <c r="L124" s="34"/>
      <c r="M124" s="198"/>
      <c r="N124" s="199"/>
      <c r="O124" s="59"/>
      <c r="P124" s="59"/>
      <c r="Q124" s="59"/>
      <c r="R124" s="59"/>
      <c r="S124" s="59"/>
      <c r="T124" s="60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8" t="s">
        <v>75</v>
      </c>
      <c r="AU124" s="18" t="s">
        <v>76</v>
      </c>
      <c r="AY124" s="18" t="s">
        <v>359</v>
      </c>
      <c r="BK124" s="179">
        <f>SUM(BK125:BK129)</f>
        <v>0</v>
      </c>
    </row>
    <row r="125" spans="1:65" s="2" customFormat="1" ht="16.350000000000001" customHeight="1">
      <c r="A125" s="33"/>
      <c r="B125" s="34"/>
      <c r="C125" s="225" t="s">
        <v>1</v>
      </c>
      <c r="D125" s="225" t="s">
        <v>143</v>
      </c>
      <c r="E125" s="226" t="s">
        <v>1</v>
      </c>
      <c r="F125" s="227" t="s">
        <v>1</v>
      </c>
      <c r="G125" s="228" t="s">
        <v>1</v>
      </c>
      <c r="H125" s="229"/>
      <c r="I125" s="229"/>
      <c r="J125" s="230">
        <f t="shared" si="0"/>
        <v>0</v>
      </c>
      <c r="K125" s="231"/>
      <c r="L125" s="34"/>
      <c r="M125" s="232" t="s">
        <v>1</v>
      </c>
      <c r="N125" s="233" t="s">
        <v>42</v>
      </c>
      <c r="O125" s="59"/>
      <c r="P125" s="59"/>
      <c r="Q125" s="59"/>
      <c r="R125" s="59"/>
      <c r="S125" s="59"/>
      <c r="T125" s="60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359</v>
      </c>
      <c r="AU125" s="18" t="s">
        <v>84</v>
      </c>
      <c r="AY125" s="18" t="s">
        <v>359</v>
      </c>
      <c r="BE125" s="178">
        <f>IF(N125="základná",J125,0)</f>
        <v>0</v>
      </c>
      <c r="BF125" s="178">
        <f>IF(N125="znížená",J125,0)</f>
        <v>0</v>
      </c>
      <c r="BG125" s="178">
        <f>IF(N125="zákl. prenesená",J125,0)</f>
        <v>0</v>
      </c>
      <c r="BH125" s="178">
        <f>IF(N125="zníž. prenesená",J125,0)</f>
        <v>0</v>
      </c>
      <c r="BI125" s="178">
        <f>IF(N125="nulová",J125,0)</f>
        <v>0</v>
      </c>
      <c r="BJ125" s="18" t="s">
        <v>105</v>
      </c>
      <c r="BK125" s="179">
        <f>I125*H125</f>
        <v>0</v>
      </c>
    </row>
    <row r="126" spans="1:65" s="2" customFormat="1" ht="16.350000000000001" customHeight="1">
      <c r="A126" s="33"/>
      <c r="B126" s="34"/>
      <c r="C126" s="225" t="s">
        <v>1</v>
      </c>
      <c r="D126" s="225" t="s">
        <v>143</v>
      </c>
      <c r="E126" s="226" t="s">
        <v>1</v>
      </c>
      <c r="F126" s="227" t="s">
        <v>1</v>
      </c>
      <c r="G126" s="228" t="s">
        <v>1</v>
      </c>
      <c r="H126" s="229"/>
      <c r="I126" s="229"/>
      <c r="J126" s="230">
        <f t="shared" si="0"/>
        <v>0</v>
      </c>
      <c r="K126" s="231"/>
      <c r="L126" s="34"/>
      <c r="M126" s="232" t="s">
        <v>1</v>
      </c>
      <c r="N126" s="233" t="s">
        <v>42</v>
      </c>
      <c r="O126" s="59"/>
      <c r="P126" s="59"/>
      <c r="Q126" s="59"/>
      <c r="R126" s="59"/>
      <c r="S126" s="59"/>
      <c r="T126" s="60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359</v>
      </c>
      <c r="AU126" s="18" t="s">
        <v>84</v>
      </c>
      <c r="AY126" s="18" t="s">
        <v>359</v>
      </c>
      <c r="BE126" s="178">
        <f>IF(N126="základná",J126,0)</f>
        <v>0</v>
      </c>
      <c r="BF126" s="178">
        <f>IF(N126="znížená",J126,0)</f>
        <v>0</v>
      </c>
      <c r="BG126" s="178">
        <f>IF(N126="zákl. prenesená",J126,0)</f>
        <v>0</v>
      </c>
      <c r="BH126" s="178">
        <f>IF(N126="zníž. prenesená",J126,0)</f>
        <v>0</v>
      </c>
      <c r="BI126" s="178">
        <f>IF(N126="nulová",J126,0)</f>
        <v>0</v>
      </c>
      <c r="BJ126" s="18" t="s">
        <v>105</v>
      </c>
      <c r="BK126" s="179">
        <f>I126*H126</f>
        <v>0</v>
      </c>
    </row>
    <row r="127" spans="1:65" s="2" customFormat="1" ht="16.350000000000001" customHeight="1">
      <c r="A127" s="33"/>
      <c r="B127" s="34"/>
      <c r="C127" s="225" t="s">
        <v>1</v>
      </c>
      <c r="D127" s="225" t="s">
        <v>143</v>
      </c>
      <c r="E127" s="226" t="s">
        <v>1</v>
      </c>
      <c r="F127" s="227" t="s">
        <v>1</v>
      </c>
      <c r="G127" s="228" t="s">
        <v>1</v>
      </c>
      <c r="H127" s="229"/>
      <c r="I127" s="229"/>
      <c r="J127" s="230">
        <f t="shared" si="0"/>
        <v>0</v>
      </c>
      <c r="K127" s="231"/>
      <c r="L127" s="34"/>
      <c r="M127" s="232" t="s">
        <v>1</v>
      </c>
      <c r="N127" s="233" t="s">
        <v>42</v>
      </c>
      <c r="O127" s="59"/>
      <c r="P127" s="59"/>
      <c r="Q127" s="59"/>
      <c r="R127" s="59"/>
      <c r="S127" s="59"/>
      <c r="T127" s="60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359</v>
      </c>
      <c r="AU127" s="18" t="s">
        <v>84</v>
      </c>
      <c r="AY127" s="18" t="s">
        <v>359</v>
      </c>
      <c r="BE127" s="178">
        <f>IF(N127="základná",J127,0)</f>
        <v>0</v>
      </c>
      <c r="BF127" s="178">
        <f>IF(N127="znížená",J127,0)</f>
        <v>0</v>
      </c>
      <c r="BG127" s="178">
        <f>IF(N127="zákl. prenesená",J127,0)</f>
        <v>0</v>
      </c>
      <c r="BH127" s="178">
        <f>IF(N127="zníž. prenesená",J127,0)</f>
        <v>0</v>
      </c>
      <c r="BI127" s="178">
        <f>IF(N127="nulová",J127,0)</f>
        <v>0</v>
      </c>
      <c r="BJ127" s="18" t="s">
        <v>105</v>
      </c>
      <c r="BK127" s="179">
        <f>I127*H127</f>
        <v>0</v>
      </c>
    </row>
    <row r="128" spans="1:65" s="2" customFormat="1" ht="16.350000000000001" customHeight="1">
      <c r="A128" s="33"/>
      <c r="B128" s="34"/>
      <c r="C128" s="225" t="s">
        <v>1</v>
      </c>
      <c r="D128" s="225" t="s">
        <v>143</v>
      </c>
      <c r="E128" s="226" t="s">
        <v>1</v>
      </c>
      <c r="F128" s="227" t="s">
        <v>1</v>
      </c>
      <c r="G128" s="228" t="s">
        <v>1</v>
      </c>
      <c r="H128" s="229"/>
      <c r="I128" s="229"/>
      <c r="J128" s="230">
        <f t="shared" si="0"/>
        <v>0</v>
      </c>
      <c r="K128" s="231"/>
      <c r="L128" s="34"/>
      <c r="M128" s="232" t="s">
        <v>1</v>
      </c>
      <c r="N128" s="233" t="s">
        <v>42</v>
      </c>
      <c r="O128" s="59"/>
      <c r="P128" s="59"/>
      <c r="Q128" s="59"/>
      <c r="R128" s="59"/>
      <c r="S128" s="59"/>
      <c r="T128" s="60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8" t="s">
        <v>359</v>
      </c>
      <c r="AU128" s="18" t="s">
        <v>84</v>
      </c>
      <c r="AY128" s="18" t="s">
        <v>359</v>
      </c>
      <c r="BE128" s="178">
        <f>IF(N128="základná",J128,0)</f>
        <v>0</v>
      </c>
      <c r="BF128" s="178">
        <f>IF(N128="znížená",J128,0)</f>
        <v>0</v>
      </c>
      <c r="BG128" s="178">
        <f>IF(N128="zákl. prenesená",J128,0)</f>
        <v>0</v>
      </c>
      <c r="BH128" s="178">
        <f>IF(N128="zníž. prenesená",J128,0)</f>
        <v>0</v>
      </c>
      <c r="BI128" s="178">
        <f>IF(N128="nulová",J128,0)</f>
        <v>0</v>
      </c>
      <c r="BJ128" s="18" t="s">
        <v>105</v>
      </c>
      <c r="BK128" s="179">
        <f>I128*H128</f>
        <v>0</v>
      </c>
    </row>
    <row r="129" spans="1:63" s="2" customFormat="1" ht="16.350000000000001" customHeight="1">
      <c r="A129" s="33"/>
      <c r="B129" s="34"/>
      <c r="C129" s="225" t="s">
        <v>1</v>
      </c>
      <c r="D129" s="225" t="s">
        <v>143</v>
      </c>
      <c r="E129" s="226" t="s">
        <v>1</v>
      </c>
      <c r="F129" s="227" t="s">
        <v>1</v>
      </c>
      <c r="G129" s="228" t="s">
        <v>1</v>
      </c>
      <c r="H129" s="229"/>
      <c r="I129" s="229"/>
      <c r="J129" s="230">
        <f t="shared" si="0"/>
        <v>0</v>
      </c>
      <c r="K129" s="231"/>
      <c r="L129" s="34"/>
      <c r="M129" s="232" t="s">
        <v>1</v>
      </c>
      <c r="N129" s="233" t="s">
        <v>42</v>
      </c>
      <c r="O129" s="234"/>
      <c r="P129" s="234"/>
      <c r="Q129" s="234"/>
      <c r="R129" s="234"/>
      <c r="S129" s="234"/>
      <c r="T129" s="235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359</v>
      </c>
      <c r="AU129" s="18" t="s">
        <v>84</v>
      </c>
      <c r="AY129" s="18" t="s">
        <v>359</v>
      </c>
      <c r="BE129" s="178">
        <f>IF(N129="základná",J129,0)</f>
        <v>0</v>
      </c>
      <c r="BF129" s="178">
        <f>IF(N129="znížená",J129,0)</f>
        <v>0</v>
      </c>
      <c r="BG129" s="178">
        <f>IF(N129="zákl. prenesená",J129,0)</f>
        <v>0</v>
      </c>
      <c r="BH129" s="178">
        <f>IF(N129="zníž. prenesená",J129,0)</f>
        <v>0</v>
      </c>
      <c r="BI129" s="178">
        <f>IF(N129="nulová",J129,0)</f>
        <v>0</v>
      </c>
      <c r="BJ129" s="18" t="s">
        <v>105</v>
      </c>
      <c r="BK129" s="179">
        <f>I129*H129</f>
        <v>0</v>
      </c>
    </row>
    <row r="130" spans="1:63" s="2" customFormat="1" ht="6.95" customHeight="1">
      <c r="A130" s="33"/>
      <c r="B130" s="48"/>
      <c r="C130" s="49"/>
      <c r="D130" s="49"/>
      <c r="E130" s="49"/>
      <c r="F130" s="49"/>
      <c r="G130" s="49"/>
      <c r="H130" s="49"/>
      <c r="I130" s="122"/>
      <c r="J130" s="49"/>
      <c r="K130" s="49"/>
      <c r="L130" s="34"/>
      <c r="M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</sheetData>
  <autoFilter ref="C118:K129" xr:uid="{00000000-0009-0000-0000-000006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25:D130" xr:uid="{00000000-0002-0000-0600-000000000000}">
      <formula1>"K, M"</formula1>
    </dataValidation>
    <dataValidation type="list" allowBlank="1" showInputMessage="1" showErrorMessage="1" error="Povolené sú hodnoty základná, znížená, nulová." sqref="N125:N130" xr:uid="{00000000-0002-0000-06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72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9"/>
      <c r="C3" s="20"/>
      <c r="D3" s="20"/>
      <c r="E3" s="20"/>
      <c r="F3" s="20"/>
      <c r="G3" s="20"/>
      <c r="H3" s="21"/>
    </row>
    <row r="4" spans="1:8" s="1" customFormat="1" ht="24.95" customHeight="1">
      <c r="B4" s="21"/>
      <c r="C4" s="22" t="s">
        <v>1482</v>
      </c>
      <c r="H4" s="21"/>
    </row>
    <row r="5" spans="1:8" s="1" customFormat="1" ht="12" customHeight="1">
      <c r="B5" s="21"/>
      <c r="C5" s="25" t="s">
        <v>11</v>
      </c>
      <c r="D5" s="270" t="s">
        <v>12</v>
      </c>
      <c r="E5" s="266"/>
      <c r="F5" s="266"/>
      <c r="H5" s="21"/>
    </row>
    <row r="6" spans="1:8" s="1" customFormat="1" ht="36.950000000000003" customHeight="1">
      <c r="B6" s="21"/>
      <c r="C6" s="27" t="s">
        <v>14</v>
      </c>
      <c r="D6" s="267" t="s">
        <v>15</v>
      </c>
      <c r="E6" s="266"/>
      <c r="F6" s="266"/>
      <c r="H6" s="21"/>
    </row>
    <row r="7" spans="1:8" s="1" customFormat="1" ht="16.5" customHeight="1">
      <c r="B7" s="21"/>
      <c r="C7" s="28" t="s">
        <v>20</v>
      </c>
      <c r="D7" s="56" t="str">
        <f>'Rekapitulácia stavby'!AN8</f>
        <v>25. 11. 2019</v>
      </c>
      <c r="H7" s="21"/>
    </row>
    <row r="8" spans="1:8" s="2" customFormat="1" ht="10.9" customHeight="1">
      <c r="A8" s="33"/>
      <c r="B8" s="34"/>
      <c r="C8" s="33"/>
      <c r="D8" s="33"/>
      <c r="E8" s="33"/>
      <c r="F8" s="33"/>
      <c r="G8" s="33"/>
      <c r="H8" s="34"/>
    </row>
    <row r="9" spans="1:8" s="11" customFormat="1" ht="29.25" customHeight="1">
      <c r="A9" s="141"/>
      <c r="B9" s="142"/>
      <c r="C9" s="143" t="s">
        <v>57</v>
      </c>
      <c r="D9" s="144" t="s">
        <v>58</v>
      </c>
      <c r="E9" s="144" t="s">
        <v>129</v>
      </c>
      <c r="F9" s="146" t="s">
        <v>1483</v>
      </c>
      <c r="G9" s="141"/>
      <c r="H9" s="142"/>
    </row>
    <row r="10" spans="1:8" s="2" customFormat="1" ht="26.45" customHeight="1">
      <c r="A10" s="33"/>
      <c r="B10" s="34"/>
      <c r="C10" s="236" t="s">
        <v>1484</v>
      </c>
      <c r="D10" s="236" t="s">
        <v>82</v>
      </c>
      <c r="E10" s="33"/>
      <c r="F10" s="33"/>
      <c r="G10" s="33"/>
      <c r="H10" s="34"/>
    </row>
    <row r="11" spans="1:8" s="2" customFormat="1" ht="16.899999999999999" customHeight="1">
      <c r="A11" s="33"/>
      <c r="B11" s="34"/>
      <c r="C11" s="237" t="s">
        <v>1485</v>
      </c>
      <c r="D11" s="238" t="s">
        <v>1486</v>
      </c>
      <c r="E11" s="239" t="s">
        <v>103</v>
      </c>
      <c r="F11" s="240">
        <v>2.82</v>
      </c>
      <c r="G11" s="33"/>
      <c r="H11" s="34"/>
    </row>
    <row r="12" spans="1:8" s="2" customFormat="1" ht="16.899999999999999" customHeight="1">
      <c r="A12" s="33"/>
      <c r="B12" s="34"/>
      <c r="C12" s="237" t="s">
        <v>1487</v>
      </c>
      <c r="D12" s="238" t="s">
        <v>1488</v>
      </c>
      <c r="E12" s="239" t="s">
        <v>103</v>
      </c>
      <c r="F12" s="240">
        <v>94.055000000000007</v>
      </c>
      <c r="G12" s="33"/>
      <c r="H12" s="34"/>
    </row>
    <row r="13" spans="1:8" s="2" customFormat="1" ht="16.899999999999999" customHeight="1">
      <c r="A13" s="33"/>
      <c r="B13" s="34"/>
      <c r="C13" s="237" t="s">
        <v>1489</v>
      </c>
      <c r="D13" s="238" t="s">
        <v>1490</v>
      </c>
      <c r="E13" s="239" t="s">
        <v>103</v>
      </c>
      <c r="F13" s="240">
        <v>7.0129999999999999</v>
      </c>
      <c r="G13" s="33"/>
      <c r="H13" s="34"/>
    </row>
    <row r="14" spans="1:8" s="2" customFormat="1" ht="16.899999999999999" customHeight="1">
      <c r="A14" s="33"/>
      <c r="B14" s="34"/>
      <c r="C14" s="237" t="s">
        <v>1491</v>
      </c>
      <c r="D14" s="238" t="s">
        <v>1492</v>
      </c>
      <c r="E14" s="239" t="s">
        <v>103</v>
      </c>
      <c r="F14" s="240">
        <v>255</v>
      </c>
      <c r="G14" s="33"/>
      <c r="H14" s="34"/>
    </row>
    <row r="15" spans="1:8" s="2" customFormat="1" ht="16.899999999999999" customHeight="1">
      <c r="A15" s="33"/>
      <c r="B15" s="34"/>
      <c r="C15" s="237" t="s">
        <v>1493</v>
      </c>
      <c r="D15" s="238" t="s">
        <v>1494</v>
      </c>
      <c r="E15" s="239" t="s">
        <v>103</v>
      </c>
      <c r="F15" s="240">
        <v>7.05</v>
      </c>
      <c r="G15" s="33"/>
      <c r="H15" s="34"/>
    </row>
    <row r="16" spans="1:8" s="2" customFormat="1" ht="16.899999999999999" customHeight="1">
      <c r="A16" s="33"/>
      <c r="B16" s="34"/>
      <c r="C16" s="237" t="s">
        <v>1495</v>
      </c>
      <c r="D16" s="238" t="s">
        <v>1496</v>
      </c>
      <c r="E16" s="239" t="s">
        <v>103</v>
      </c>
      <c r="F16" s="240">
        <v>1084.568</v>
      </c>
      <c r="G16" s="33"/>
      <c r="H16" s="34"/>
    </row>
    <row r="17" spans="1:8" s="2" customFormat="1" ht="16.899999999999999" customHeight="1">
      <c r="A17" s="33"/>
      <c r="B17" s="34"/>
      <c r="C17" s="237" t="s">
        <v>1497</v>
      </c>
      <c r="D17" s="238" t="s">
        <v>1498</v>
      </c>
      <c r="E17" s="239" t="s">
        <v>103</v>
      </c>
      <c r="F17" s="240">
        <v>292.26900000000001</v>
      </c>
      <c r="G17" s="33"/>
      <c r="H17" s="34"/>
    </row>
    <row r="18" spans="1:8" s="2" customFormat="1" ht="16.899999999999999" customHeight="1">
      <c r="A18" s="33"/>
      <c r="B18" s="34"/>
      <c r="C18" s="237" t="s">
        <v>101</v>
      </c>
      <c r="D18" s="238" t="s">
        <v>102</v>
      </c>
      <c r="E18" s="239" t="s">
        <v>103</v>
      </c>
      <c r="F18" s="240">
        <v>45.4</v>
      </c>
      <c r="G18" s="33"/>
      <c r="H18" s="34"/>
    </row>
    <row r="19" spans="1:8" s="2" customFormat="1" ht="16.899999999999999" customHeight="1">
      <c r="A19" s="33"/>
      <c r="B19" s="34"/>
      <c r="C19" s="241" t="s">
        <v>1</v>
      </c>
      <c r="D19" s="241" t="s">
        <v>340</v>
      </c>
      <c r="E19" s="18" t="s">
        <v>1</v>
      </c>
      <c r="F19" s="179">
        <v>11.3</v>
      </c>
      <c r="G19" s="33"/>
      <c r="H19" s="34"/>
    </row>
    <row r="20" spans="1:8" s="2" customFormat="1" ht="16.899999999999999" customHeight="1">
      <c r="A20" s="33"/>
      <c r="B20" s="34"/>
      <c r="C20" s="241" t="s">
        <v>1</v>
      </c>
      <c r="D20" s="241" t="s">
        <v>341</v>
      </c>
      <c r="E20" s="18" t="s">
        <v>1</v>
      </c>
      <c r="F20" s="179">
        <v>11.8</v>
      </c>
      <c r="G20" s="33"/>
      <c r="H20" s="34"/>
    </row>
    <row r="21" spans="1:8" s="2" customFormat="1" ht="16.899999999999999" customHeight="1">
      <c r="A21" s="33"/>
      <c r="B21" s="34"/>
      <c r="C21" s="241" t="s">
        <v>1</v>
      </c>
      <c r="D21" s="241" t="s">
        <v>342</v>
      </c>
      <c r="E21" s="18" t="s">
        <v>1</v>
      </c>
      <c r="F21" s="179">
        <v>11.3</v>
      </c>
      <c r="G21" s="33"/>
      <c r="H21" s="34"/>
    </row>
    <row r="22" spans="1:8" s="2" customFormat="1" ht="16.899999999999999" customHeight="1">
      <c r="A22" s="33"/>
      <c r="B22" s="34"/>
      <c r="C22" s="241" t="s">
        <v>1</v>
      </c>
      <c r="D22" s="241" t="s">
        <v>343</v>
      </c>
      <c r="E22" s="18" t="s">
        <v>1</v>
      </c>
      <c r="F22" s="179">
        <v>11</v>
      </c>
      <c r="G22" s="33"/>
      <c r="H22" s="34"/>
    </row>
    <row r="23" spans="1:8" s="2" customFormat="1" ht="16.899999999999999" customHeight="1">
      <c r="A23" s="33"/>
      <c r="B23" s="34"/>
      <c r="C23" s="241" t="s">
        <v>101</v>
      </c>
      <c r="D23" s="241" t="s">
        <v>344</v>
      </c>
      <c r="E23" s="18" t="s">
        <v>1</v>
      </c>
      <c r="F23" s="179">
        <v>45.4</v>
      </c>
      <c r="G23" s="33"/>
      <c r="H23" s="34"/>
    </row>
    <row r="24" spans="1:8" s="2" customFormat="1" ht="16.899999999999999" customHeight="1">
      <c r="A24" s="33"/>
      <c r="B24" s="34"/>
      <c r="C24" s="242" t="s">
        <v>1499</v>
      </c>
      <c r="D24" s="33"/>
      <c r="E24" s="33"/>
      <c r="F24" s="33"/>
      <c r="G24" s="33"/>
      <c r="H24" s="34"/>
    </row>
    <row r="25" spans="1:8" s="2" customFormat="1" ht="16.899999999999999" customHeight="1">
      <c r="A25" s="33"/>
      <c r="B25" s="34"/>
      <c r="C25" s="241" t="s">
        <v>337</v>
      </c>
      <c r="D25" s="241" t="s">
        <v>338</v>
      </c>
      <c r="E25" s="18" t="s">
        <v>103</v>
      </c>
      <c r="F25" s="179">
        <v>45.4</v>
      </c>
      <c r="G25" s="33"/>
      <c r="H25" s="34"/>
    </row>
    <row r="26" spans="1:8" s="2" customFormat="1" ht="16.899999999999999" customHeight="1">
      <c r="A26" s="33"/>
      <c r="B26" s="34"/>
      <c r="C26" s="241" t="s">
        <v>346</v>
      </c>
      <c r="D26" s="241" t="s">
        <v>347</v>
      </c>
      <c r="E26" s="18" t="s">
        <v>103</v>
      </c>
      <c r="F26" s="179">
        <v>45.4</v>
      </c>
      <c r="G26" s="33"/>
      <c r="H26" s="34"/>
    </row>
    <row r="27" spans="1:8" s="2" customFormat="1" ht="16.899999999999999" customHeight="1">
      <c r="A27" s="33"/>
      <c r="B27" s="34"/>
      <c r="C27" s="241" t="s">
        <v>157</v>
      </c>
      <c r="D27" s="241" t="s">
        <v>158</v>
      </c>
      <c r="E27" s="18" t="s">
        <v>103</v>
      </c>
      <c r="F27" s="179">
        <v>45.4</v>
      </c>
      <c r="G27" s="33"/>
      <c r="H27" s="34"/>
    </row>
    <row r="28" spans="1:8" s="2" customFormat="1" ht="16.899999999999999" customHeight="1">
      <c r="A28" s="33"/>
      <c r="B28" s="34"/>
      <c r="C28" s="237" t="s">
        <v>1500</v>
      </c>
      <c r="D28" s="238" t="s">
        <v>1501</v>
      </c>
      <c r="E28" s="239" t="s">
        <v>103</v>
      </c>
      <c r="F28" s="240">
        <v>72.599999999999994</v>
      </c>
      <c r="G28" s="33"/>
      <c r="H28" s="34"/>
    </row>
    <row r="29" spans="1:8" s="2" customFormat="1" ht="16.899999999999999" customHeight="1">
      <c r="A29" s="33"/>
      <c r="B29" s="34"/>
      <c r="C29" s="237" t="s">
        <v>1502</v>
      </c>
      <c r="D29" s="238" t="s">
        <v>102</v>
      </c>
      <c r="E29" s="239" t="s">
        <v>103</v>
      </c>
      <c r="F29" s="240">
        <v>62.4</v>
      </c>
      <c r="G29" s="33"/>
      <c r="H29" s="34"/>
    </row>
    <row r="30" spans="1:8" s="2" customFormat="1" ht="16.899999999999999" customHeight="1">
      <c r="A30" s="33"/>
      <c r="B30" s="34"/>
      <c r="C30" s="237" t="s">
        <v>1503</v>
      </c>
      <c r="D30" s="238" t="s">
        <v>1504</v>
      </c>
      <c r="E30" s="239" t="s">
        <v>103</v>
      </c>
      <c r="F30" s="240">
        <v>133.76</v>
      </c>
      <c r="G30" s="33"/>
      <c r="H30" s="34"/>
    </row>
    <row r="31" spans="1:8" s="2" customFormat="1" ht="16.899999999999999" customHeight="1">
      <c r="A31" s="33"/>
      <c r="B31" s="34"/>
      <c r="C31" s="237" t="s">
        <v>1505</v>
      </c>
      <c r="D31" s="238" t="s">
        <v>1506</v>
      </c>
      <c r="E31" s="239" t="s">
        <v>103</v>
      </c>
      <c r="F31" s="240">
        <v>12.4</v>
      </c>
      <c r="G31" s="33"/>
      <c r="H31" s="34"/>
    </row>
    <row r="32" spans="1:8" s="2" customFormat="1" ht="16.899999999999999" customHeight="1">
      <c r="A32" s="33"/>
      <c r="B32" s="34"/>
      <c r="C32" s="237" t="s">
        <v>1507</v>
      </c>
      <c r="D32" s="238" t="s">
        <v>1508</v>
      </c>
      <c r="E32" s="239" t="s">
        <v>103</v>
      </c>
      <c r="F32" s="240">
        <v>9.9450000000000003</v>
      </c>
      <c r="G32" s="33"/>
      <c r="H32" s="34"/>
    </row>
    <row r="33" spans="1:8" s="2" customFormat="1" ht="16.899999999999999" customHeight="1">
      <c r="A33" s="33"/>
      <c r="B33" s="34"/>
      <c r="C33" s="237" t="s">
        <v>1509</v>
      </c>
      <c r="D33" s="238" t="s">
        <v>1510</v>
      </c>
      <c r="E33" s="239" t="s">
        <v>103</v>
      </c>
      <c r="F33" s="240">
        <v>34.6</v>
      </c>
      <c r="G33" s="33"/>
      <c r="H33" s="34"/>
    </row>
    <row r="34" spans="1:8" s="2" customFormat="1" ht="16.899999999999999" customHeight="1">
      <c r="A34" s="33"/>
      <c r="B34" s="34"/>
      <c r="C34" s="237" t="s">
        <v>1511</v>
      </c>
      <c r="D34" s="238" t="s">
        <v>1512</v>
      </c>
      <c r="E34" s="239" t="s">
        <v>103</v>
      </c>
      <c r="F34" s="240">
        <v>0.36</v>
      </c>
      <c r="G34" s="33"/>
      <c r="H34" s="34"/>
    </row>
    <row r="35" spans="1:8" s="2" customFormat="1" ht="16.899999999999999" customHeight="1">
      <c r="A35" s="33"/>
      <c r="B35" s="34"/>
      <c r="C35" s="237" t="s">
        <v>1513</v>
      </c>
      <c r="D35" s="238" t="s">
        <v>1514</v>
      </c>
      <c r="E35" s="239" t="s">
        <v>103</v>
      </c>
      <c r="F35" s="240">
        <v>11.52</v>
      </c>
      <c r="G35" s="33"/>
      <c r="H35" s="34"/>
    </row>
    <row r="36" spans="1:8" s="2" customFormat="1" ht="16.899999999999999" customHeight="1">
      <c r="A36" s="33"/>
      <c r="B36" s="34"/>
      <c r="C36" s="237" t="s">
        <v>1515</v>
      </c>
      <c r="D36" s="238" t="s">
        <v>1516</v>
      </c>
      <c r="E36" s="239" t="s">
        <v>103</v>
      </c>
      <c r="F36" s="240">
        <v>0.82499999999999996</v>
      </c>
      <c r="G36" s="33"/>
      <c r="H36" s="34"/>
    </row>
    <row r="37" spans="1:8" s="2" customFormat="1" ht="16.899999999999999" customHeight="1">
      <c r="A37" s="33"/>
      <c r="B37" s="34"/>
      <c r="C37" s="237" t="s">
        <v>1517</v>
      </c>
      <c r="D37" s="238" t="s">
        <v>1518</v>
      </c>
      <c r="E37" s="239" t="s">
        <v>103</v>
      </c>
      <c r="F37" s="240">
        <v>46.44</v>
      </c>
      <c r="G37" s="33"/>
      <c r="H37" s="34"/>
    </row>
    <row r="38" spans="1:8" s="2" customFormat="1" ht="16.899999999999999" customHeight="1">
      <c r="A38" s="33"/>
      <c r="B38" s="34"/>
      <c r="C38" s="237" t="s">
        <v>1519</v>
      </c>
      <c r="D38" s="238" t="s">
        <v>1520</v>
      </c>
      <c r="E38" s="239" t="s">
        <v>103</v>
      </c>
      <c r="F38" s="240">
        <v>30.2</v>
      </c>
      <c r="G38" s="33"/>
      <c r="H38" s="34"/>
    </row>
    <row r="39" spans="1:8" s="2" customFormat="1" ht="26.45" customHeight="1">
      <c r="A39" s="33"/>
      <c r="B39" s="34"/>
      <c r="C39" s="236" t="s">
        <v>1521</v>
      </c>
      <c r="D39" s="236" t="s">
        <v>87</v>
      </c>
      <c r="E39" s="33"/>
      <c r="F39" s="33"/>
      <c r="G39" s="33"/>
      <c r="H39" s="34"/>
    </row>
    <row r="40" spans="1:8" s="2" customFormat="1" ht="16.899999999999999" customHeight="1">
      <c r="A40" s="33"/>
      <c r="B40" s="34"/>
      <c r="C40" s="237" t="s">
        <v>360</v>
      </c>
      <c r="D40" s="238" t="s">
        <v>361</v>
      </c>
      <c r="E40" s="239" t="s">
        <v>103</v>
      </c>
      <c r="F40" s="240">
        <v>31.626000000000001</v>
      </c>
      <c r="G40" s="33"/>
      <c r="H40" s="34"/>
    </row>
    <row r="41" spans="1:8" s="2" customFormat="1" ht="16.899999999999999" customHeight="1">
      <c r="A41" s="33"/>
      <c r="B41" s="34"/>
      <c r="C41" s="241" t="s">
        <v>1</v>
      </c>
      <c r="D41" s="241" t="s">
        <v>757</v>
      </c>
      <c r="E41" s="18" t="s">
        <v>1</v>
      </c>
      <c r="F41" s="179">
        <v>31.626000000000001</v>
      </c>
      <c r="G41" s="33"/>
      <c r="H41" s="34"/>
    </row>
    <row r="42" spans="1:8" s="2" customFormat="1" ht="16.899999999999999" customHeight="1">
      <c r="A42" s="33"/>
      <c r="B42" s="34"/>
      <c r="C42" s="241" t="s">
        <v>360</v>
      </c>
      <c r="D42" s="241" t="s">
        <v>344</v>
      </c>
      <c r="E42" s="18" t="s">
        <v>1</v>
      </c>
      <c r="F42" s="179">
        <v>31.626000000000001</v>
      </c>
      <c r="G42" s="33"/>
      <c r="H42" s="34"/>
    </row>
    <row r="43" spans="1:8" s="2" customFormat="1" ht="16.899999999999999" customHeight="1">
      <c r="A43" s="33"/>
      <c r="B43" s="34"/>
      <c r="C43" s="242" t="s">
        <v>1499</v>
      </c>
      <c r="D43" s="33"/>
      <c r="E43" s="33"/>
      <c r="F43" s="33"/>
      <c r="G43" s="33"/>
      <c r="H43" s="34"/>
    </row>
    <row r="44" spans="1:8" s="2" customFormat="1" ht="22.5">
      <c r="A44" s="33"/>
      <c r="B44" s="34"/>
      <c r="C44" s="241" t="s">
        <v>754</v>
      </c>
      <c r="D44" s="241" t="s">
        <v>755</v>
      </c>
      <c r="E44" s="18" t="s">
        <v>103</v>
      </c>
      <c r="F44" s="179">
        <v>31.626000000000001</v>
      </c>
      <c r="G44" s="33"/>
      <c r="H44" s="34"/>
    </row>
    <row r="45" spans="1:8" s="2" customFormat="1" ht="16.899999999999999" customHeight="1">
      <c r="A45" s="33"/>
      <c r="B45" s="34"/>
      <c r="C45" s="241" t="s">
        <v>681</v>
      </c>
      <c r="D45" s="241" t="s">
        <v>682</v>
      </c>
      <c r="E45" s="18" t="s">
        <v>103</v>
      </c>
      <c r="F45" s="179">
        <v>212.28100000000001</v>
      </c>
      <c r="G45" s="33"/>
      <c r="H45" s="34"/>
    </row>
    <row r="46" spans="1:8" s="2" customFormat="1" ht="16.899999999999999" customHeight="1">
      <c r="A46" s="33"/>
      <c r="B46" s="34"/>
      <c r="C46" s="241" t="s">
        <v>687</v>
      </c>
      <c r="D46" s="241" t="s">
        <v>688</v>
      </c>
      <c r="E46" s="18" t="s">
        <v>103</v>
      </c>
      <c r="F46" s="179">
        <v>212.28100000000001</v>
      </c>
      <c r="G46" s="33"/>
      <c r="H46" s="34"/>
    </row>
    <row r="47" spans="1:8" s="2" customFormat="1" ht="16.899999999999999" customHeight="1">
      <c r="A47" s="33"/>
      <c r="B47" s="34"/>
      <c r="C47" s="241" t="s">
        <v>691</v>
      </c>
      <c r="D47" s="241" t="s">
        <v>692</v>
      </c>
      <c r="E47" s="18" t="s">
        <v>103</v>
      </c>
      <c r="F47" s="179">
        <v>230.84399999999999</v>
      </c>
      <c r="G47" s="33"/>
      <c r="H47" s="34"/>
    </row>
    <row r="48" spans="1:8" s="2" customFormat="1" ht="22.5">
      <c r="A48" s="33"/>
      <c r="B48" s="34"/>
      <c r="C48" s="241" t="s">
        <v>748</v>
      </c>
      <c r="D48" s="241" t="s">
        <v>749</v>
      </c>
      <c r="E48" s="18" t="s">
        <v>103</v>
      </c>
      <c r="F48" s="179">
        <v>149.60599999999999</v>
      </c>
      <c r="G48" s="33"/>
      <c r="H48" s="34"/>
    </row>
    <row r="49" spans="1:8" s="2" customFormat="1" ht="16.899999999999999" customHeight="1">
      <c r="A49" s="33"/>
      <c r="B49" s="34"/>
      <c r="C49" s="237" t="s">
        <v>1522</v>
      </c>
      <c r="D49" s="238" t="s">
        <v>1523</v>
      </c>
      <c r="E49" s="239" t="s">
        <v>103</v>
      </c>
      <c r="F49" s="240">
        <v>65.44</v>
      </c>
      <c r="G49" s="33"/>
      <c r="H49" s="34"/>
    </row>
    <row r="50" spans="1:8" s="2" customFormat="1" ht="16.899999999999999" customHeight="1">
      <c r="A50" s="33"/>
      <c r="B50" s="34"/>
      <c r="C50" s="241" t="s">
        <v>1</v>
      </c>
      <c r="D50" s="241" t="s">
        <v>1524</v>
      </c>
      <c r="E50" s="18" t="s">
        <v>1</v>
      </c>
      <c r="F50" s="179">
        <v>65.44</v>
      </c>
      <c r="G50" s="33"/>
      <c r="H50" s="34"/>
    </row>
    <row r="51" spans="1:8" s="2" customFormat="1" ht="16.899999999999999" customHeight="1">
      <c r="A51" s="33"/>
      <c r="B51" s="34"/>
      <c r="C51" s="241" t="s">
        <v>1522</v>
      </c>
      <c r="D51" s="241" t="s">
        <v>344</v>
      </c>
      <c r="E51" s="18" t="s">
        <v>1</v>
      </c>
      <c r="F51" s="179">
        <v>65.44</v>
      </c>
      <c r="G51" s="33"/>
      <c r="H51" s="34"/>
    </row>
    <row r="52" spans="1:8" s="2" customFormat="1" ht="16.899999999999999" customHeight="1">
      <c r="A52" s="33"/>
      <c r="B52" s="34"/>
      <c r="C52" s="237" t="s">
        <v>1525</v>
      </c>
      <c r="D52" s="238" t="s">
        <v>1526</v>
      </c>
      <c r="E52" s="239" t="s">
        <v>103</v>
      </c>
      <c r="F52" s="240">
        <v>0</v>
      </c>
      <c r="G52" s="33"/>
      <c r="H52" s="34"/>
    </row>
    <row r="53" spans="1:8" s="2" customFormat="1" ht="16.899999999999999" customHeight="1">
      <c r="A53" s="33"/>
      <c r="B53" s="34"/>
      <c r="C53" s="237" t="s">
        <v>1527</v>
      </c>
      <c r="D53" s="238" t="s">
        <v>1528</v>
      </c>
      <c r="E53" s="239" t="s">
        <v>103</v>
      </c>
      <c r="F53" s="240">
        <v>0</v>
      </c>
      <c r="G53" s="33"/>
      <c r="H53" s="34"/>
    </row>
    <row r="54" spans="1:8" s="2" customFormat="1" ht="16.899999999999999" customHeight="1">
      <c r="A54" s="33"/>
      <c r="B54" s="34"/>
      <c r="C54" s="237" t="s">
        <v>1485</v>
      </c>
      <c r="D54" s="238" t="s">
        <v>1486</v>
      </c>
      <c r="E54" s="239" t="s">
        <v>103</v>
      </c>
      <c r="F54" s="240">
        <v>2.82</v>
      </c>
      <c r="G54" s="33"/>
      <c r="H54" s="34"/>
    </row>
    <row r="55" spans="1:8" s="2" customFormat="1" ht="16.899999999999999" customHeight="1">
      <c r="A55" s="33"/>
      <c r="B55" s="34"/>
      <c r="C55" s="237" t="s">
        <v>1489</v>
      </c>
      <c r="D55" s="238" t="s">
        <v>1490</v>
      </c>
      <c r="E55" s="239" t="s">
        <v>103</v>
      </c>
      <c r="F55" s="240">
        <v>7.0129999999999999</v>
      </c>
      <c r="G55" s="33"/>
      <c r="H55" s="34"/>
    </row>
    <row r="56" spans="1:8" s="2" customFormat="1" ht="16.899999999999999" customHeight="1">
      <c r="A56" s="33"/>
      <c r="B56" s="34"/>
      <c r="C56" s="237" t="s">
        <v>1493</v>
      </c>
      <c r="D56" s="238" t="s">
        <v>1494</v>
      </c>
      <c r="E56" s="239" t="s">
        <v>103</v>
      </c>
      <c r="F56" s="240">
        <v>7.05</v>
      </c>
      <c r="G56" s="33"/>
      <c r="H56" s="34"/>
    </row>
    <row r="57" spans="1:8" s="2" customFormat="1" ht="16.899999999999999" customHeight="1">
      <c r="A57" s="33"/>
      <c r="B57" s="34"/>
      <c r="C57" s="237" t="s">
        <v>1500</v>
      </c>
      <c r="D57" s="238" t="s">
        <v>1529</v>
      </c>
      <c r="E57" s="239" t="s">
        <v>103</v>
      </c>
      <c r="F57" s="240">
        <v>85.34</v>
      </c>
      <c r="G57" s="33"/>
      <c r="H57" s="34"/>
    </row>
    <row r="58" spans="1:8" s="2" customFormat="1" ht="16.899999999999999" customHeight="1">
      <c r="A58" s="33"/>
      <c r="B58" s="34"/>
      <c r="C58" s="237" t="s">
        <v>1530</v>
      </c>
      <c r="D58" s="238" t="s">
        <v>1501</v>
      </c>
      <c r="E58" s="239" t="s">
        <v>103</v>
      </c>
      <c r="F58" s="240">
        <v>72.599999999999994</v>
      </c>
      <c r="G58" s="33"/>
      <c r="H58" s="34"/>
    </row>
    <row r="59" spans="1:8" s="2" customFormat="1" ht="16.899999999999999" customHeight="1">
      <c r="A59" s="33"/>
      <c r="B59" s="34"/>
      <c r="C59" s="237" t="s">
        <v>1531</v>
      </c>
      <c r="D59" s="238" t="s">
        <v>1532</v>
      </c>
      <c r="E59" s="239" t="s">
        <v>103</v>
      </c>
      <c r="F59" s="240">
        <v>525.22</v>
      </c>
      <c r="G59" s="33"/>
      <c r="H59" s="34"/>
    </row>
    <row r="60" spans="1:8" s="2" customFormat="1" ht="16.899999999999999" customHeight="1">
      <c r="A60" s="33"/>
      <c r="B60" s="34"/>
      <c r="C60" s="237" t="s">
        <v>1502</v>
      </c>
      <c r="D60" s="238" t="s">
        <v>364</v>
      </c>
      <c r="E60" s="239" t="s">
        <v>103</v>
      </c>
      <c r="F60" s="240">
        <v>185.92</v>
      </c>
      <c r="G60" s="33"/>
      <c r="H60" s="34"/>
    </row>
    <row r="61" spans="1:8" s="2" customFormat="1" ht="16.899999999999999" customHeight="1">
      <c r="A61" s="33"/>
      <c r="B61" s="34"/>
      <c r="C61" s="237" t="s">
        <v>1533</v>
      </c>
      <c r="D61" s="238" t="s">
        <v>102</v>
      </c>
      <c r="E61" s="239" t="s">
        <v>103</v>
      </c>
      <c r="F61" s="240">
        <v>62.4</v>
      </c>
      <c r="G61" s="33"/>
      <c r="H61" s="34"/>
    </row>
    <row r="62" spans="1:8" s="2" customFormat="1" ht="16.899999999999999" customHeight="1">
      <c r="A62" s="33"/>
      <c r="B62" s="34"/>
      <c r="C62" s="237" t="s">
        <v>1505</v>
      </c>
      <c r="D62" s="238" t="s">
        <v>1506</v>
      </c>
      <c r="E62" s="239" t="s">
        <v>103</v>
      </c>
      <c r="F62" s="240">
        <v>12.4</v>
      </c>
      <c r="G62" s="33"/>
      <c r="H62" s="34"/>
    </row>
    <row r="63" spans="1:8" s="2" customFormat="1" ht="16.899999999999999" customHeight="1">
      <c r="A63" s="33"/>
      <c r="B63" s="34"/>
      <c r="C63" s="237" t="s">
        <v>1507</v>
      </c>
      <c r="D63" s="238" t="s">
        <v>1508</v>
      </c>
      <c r="E63" s="239" t="s">
        <v>103</v>
      </c>
      <c r="F63" s="240">
        <v>9.9450000000000003</v>
      </c>
      <c r="G63" s="33"/>
      <c r="H63" s="34"/>
    </row>
    <row r="64" spans="1:8" s="2" customFormat="1" ht="16.899999999999999" customHeight="1">
      <c r="A64" s="33"/>
      <c r="B64" s="34"/>
      <c r="C64" s="237" t="s">
        <v>1509</v>
      </c>
      <c r="D64" s="238" t="s">
        <v>1510</v>
      </c>
      <c r="E64" s="239" t="s">
        <v>103</v>
      </c>
      <c r="F64" s="240">
        <v>34.6</v>
      </c>
      <c r="G64" s="33"/>
      <c r="H64" s="34"/>
    </row>
    <row r="65" spans="1:8" s="2" customFormat="1" ht="16.899999999999999" customHeight="1">
      <c r="A65" s="33"/>
      <c r="B65" s="34"/>
      <c r="C65" s="237" t="s">
        <v>1534</v>
      </c>
      <c r="D65" s="238" t="s">
        <v>1535</v>
      </c>
      <c r="E65" s="239" t="s">
        <v>103</v>
      </c>
      <c r="F65" s="240">
        <v>93.73</v>
      </c>
      <c r="G65" s="33"/>
      <c r="H65" s="34"/>
    </row>
    <row r="66" spans="1:8" s="2" customFormat="1" ht="16.899999999999999" customHeight="1">
      <c r="A66" s="33"/>
      <c r="B66" s="34"/>
      <c r="C66" s="237" t="s">
        <v>363</v>
      </c>
      <c r="D66" s="238" t="s">
        <v>364</v>
      </c>
      <c r="E66" s="239" t="s">
        <v>103</v>
      </c>
      <c r="F66" s="240">
        <v>31.803999999999998</v>
      </c>
      <c r="G66" s="33"/>
      <c r="H66" s="34"/>
    </row>
    <row r="67" spans="1:8" s="2" customFormat="1" ht="16.899999999999999" customHeight="1">
      <c r="A67" s="33"/>
      <c r="B67" s="34"/>
      <c r="C67" s="241" t="s">
        <v>1</v>
      </c>
      <c r="D67" s="241" t="s">
        <v>1192</v>
      </c>
      <c r="E67" s="18" t="s">
        <v>1</v>
      </c>
      <c r="F67" s="179">
        <v>31.803999999999998</v>
      </c>
      <c r="G67" s="33"/>
      <c r="H67" s="34"/>
    </row>
    <row r="68" spans="1:8" s="2" customFormat="1" ht="16.899999999999999" customHeight="1">
      <c r="A68" s="33"/>
      <c r="B68" s="34"/>
      <c r="C68" s="241" t="s">
        <v>363</v>
      </c>
      <c r="D68" s="241" t="s">
        <v>344</v>
      </c>
      <c r="E68" s="18" t="s">
        <v>1</v>
      </c>
      <c r="F68" s="179">
        <v>31.803999999999998</v>
      </c>
      <c r="G68" s="33"/>
      <c r="H68" s="34"/>
    </row>
    <row r="69" spans="1:8" s="2" customFormat="1" ht="16.899999999999999" customHeight="1">
      <c r="A69" s="33"/>
      <c r="B69" s="34"/>
      <c r="C69" s="242" t="s">
        <v>1499</v>
      </c>
      <c r="D69" s="33"/>
      <c r="E69" s="33"/>
      <c r="F69" s="33"/>
      <c r="G69" s="33"/>
      <c r="H69" s="34"/>
    </row>
    <row r="70" spans="1:8" s="2" customFormat="1" ht="16.899999999999999" customHeight="1">
      <c r="A70" s="33"/>
      <c r="B70" s="34"/>
      <c r="C70" s="241" t="s">
        <v>1189</v>
      </c>
      <c r="D70" s="241" t="s">
        <v>1190</v>
      </c>
      <c r="E70" s="18" t="s">
        <v>103</v>
      </c>
      <c r="F70" s="179">
        <v>31.803999999999998</v>
      </c>
      <c r="G70" s="33"/>
      <c r="H70" s="34"/>
    </row>
    <row r="71" spans="1:8" s="2" customFormat="1" ht="16.899999999999999" customHeight="1">
      <c r="A71" s="33"/>
      <c r="B71" s="34"/>
      <c r="C71" s="241" t="s">
        <v>1185</v>
      </c>
      <c r="D71" s="241" t="s">
        <v>1186</v>
      </c>
      <c r="E71" s="18" t="s">
        <v>103</v>
      </c>
      <c r="F71" s="179">
        <v>31.803999999999998</v>
      </c>
      <c r="G71" s="33"/>
      <c r="H71" s="34"/>
    </row>
    <row r="72" spans="1:8" s="2" customFormat="1" ht="16.899999999999999" customHeight="1">
      <c r="A72" s="33"/>
      <c r="B72" s="34"/>
      <c r="C72" s="241" t="s">
        <v>157</v>
      </c>
      <c r="D72" s="241" t="s">
        <v>158</v>
      </c>
      <c r="E72" s="18" t="s">
        <v>103</v>
      </c>
      <c r="F72" s="179">
        <v>90.774000000000001</v>
      </c>
      <c r="G72" s="33"/>
      <c r="H72" s="34"/>
    </row>
    <row r="73" spans="1:8" s="2" customFormat="1" ht="16.899999999999999" customHeight="1">
      <c r="A73" s="33"/>
      <c r="B73" s="34"/>
      <c r="C73" s="237" t="s">
        <v>1536</v>
      </c>
      <c r="D73" s="238" t="s">
        <v>1537</v>
      </c>
      <c r="E73" s="239" t="s">
        <v>103</v>
      </c>
      <c r="F73" s="240">
        <v>14.63</v>
      </c>
      <c r="G73" s="33"/>
      <c r="H73" s="34"/>
    </row>
    <row r="74" spans="1:8" s="2" customFormat="1" ht="16.899999999999999" customHeight="1">
      <c r="A74" s="33"/>
      <c r="B74" s="34"/>
      <c r="C74" s="237" t="s">
        <v>366</v>
      </c>
      <c r="D74" s="238" t="s">
        <v>367</v>
      </c>
      <c r="E74" s="239" t="s">
        <v>103</v>
      </c>
      <c r="F74" s="240">
        <v>45.05</v>
      </c>
      <c r="G74" s="33"/>
      <c r="H74" s="34"/>
    </row>
    <row r="75" spans="1:8" s="2" customFormat="1" ht="16.899999999999999" customHeight="1">
      <c r="A75" s="33"/>
      <c r="B75" s="34"/>
      <c r="C75" s="241" t="s">
        <v>1</v>
      </c>
      <c r="D75" s="241" t="s">
        <v>1164</v>
      </c>
      <c r="E75" s="18" t="s">
        <v>1</v>
      </c>
      <c r="F75" s="179">
        <v>11.27</v>
      </c>
      <c r="G75" s="33"/>
      <c r="H75" s="34"/>
    </row>
    <row r="76" spans="1:8" s="2" customFormat="1" ht="16.899999999999999" customHeight="1">
      <c r="A76" s="33"/>
      <c r="B76" s="34"/>
      <c r="C76" s="241" t="s">
        <v>1</v>
      </c>
      <c r="D76" s="241" t="s">
        <v>1165</v>
      </c>
      <c r="E76" s="18" t="s">
        <v>1</v>
      </c>
      <c r="F76" s="179">
        <v>11.22</v>
      </c>
      <c r="G76" s="33"/>
      <c r="H76" s="34"/>
    </row>
    <row r="77" spans="1:8" s="2" customFormat="1" ht="16.899999999999999" customHeight="1">
      <c r="A77" s="33"/>
      <c r="B77" s="34"/>
      <c r="C77" s="241" t="s">
        <v>1</v>
      </c>
      <c r="D77" s="241" t="s">
        <v>1166</v>
      </c>
      <c r="E77" s="18" t="s">
        <v>1</v>
      </c>
      <c r="F77" s="179">
        <v>11.56</v>
      </c>
      <c r="G77" s="33"/>
      <c r="H77" s="34"/>
    </row>
    <row r="78" spans="1:8" s="2" customFormat="1" ht="16.899999999999999" customHeight="1">
      <c r="A78" s="33"/>
      <c r="B78" s="34"/>
      <c r="C78" s="241" t="s">
        <v>1</v>
      </c>
      <c r="D78" s="241" t="s">
        <v>1167</v>
      </c>
      <c r="E78" s="18" t="s">
        <v>1</v>
      </c>
      <c r="F78" s="179">
        <v>11</v>
      </c>
      <c r="G78" s="33"/>
      <c r="H78" s="34"/>
    </row>
    <row r="79" spans="1:8" s="2" customFormat="1" ht="16.899999999999999" customHeight="1">
      <c r="A79" s="33"/>
      <c r="B79" s="34"/>
      <c r="C79" s="241" t="s">
        <v>366</v>
      </c>
      <c r="D79" s="241" t="s">
        <v>344</v>
      </c>
      <c r="E79" s="18" t="s">
        <v>1</v>
      </c>
      <c r="F79" s="179">
        <v>45.05</v>
      </c>
      <c r="G79" s="33"/>
      <c r="H79" s="34"/>
    </row>
    <row r="80" spans="1:8" s="2" customFormat="1" ht="16.899999999999999" customHeight="1">
      <c r="A80" s="33"/>
      <c r="B80" s="34"/>
      <c r="C80" s="242" t="s">
        <v>1499</v>
      </c>
      <c r="D80" s="33"/>
      <c r="E80" s="33"/>
      <c r="F80" s="33"/>
      <c r="G80" s="33"/>
      <c r="H80" s="34"/>
    </row>
    <row r="81" spans="1:8" s="2" customFormat="1" ht="16.899999999999999" customHeight="1">
      <c r="A81" s="33"/>
      <c r="B81" s="34"/>
      <c r="C81" s="241" t="s">
        <v>1161</v>
      </c>
      <c r="D81" s="241" t="s">
        <v>1162</v>
      </c>
      <c r="E81" s="18" t="s">
        <v>103</v>
      </c>
      <c r="F81" s="179">
        <v>50.84</v>
      </c>
      <c r="G81" s="33"/>
      <c r="H81" s="34"/>
    </row>
    <row r="82" spans="1:8" s="2" customFormat="1" ht="16.899999999999999" customHeight="1">
      <c r="A82" s="33"/>
      <c r="B82" s="34"/>
      <c r="C82" s="241" t="s">
        <v>782</v>
      </c>
      <c r="D82" s="241" t="s">
        <v>783</v>
      </c>
      <c r="E82" s="18" t="s">
        <v>103</v>
      </c>
      <c r="F82" s="179">
        <v>50.84</v>
      </c>
      <c r="G82" s="33"/>
      <c r="H82" s="34"/>
    </row>
    <row r="83" spans="1:8" s="2" customFormat="1" ht="16.899999999999999" customHeight="1">
      <c r="A83" s="33"/>
      <c r="B83" s="34"/>
      <c r="C83" s="241" t="s">
        <v>791</v>
      </c>
      <c r="D83" s="241" t="s">
        <v>792</v>
      </c>
      <c r="E83" s="18" t="s">
        <v>103</v>
      </c>
      <c r="F83" s="179">
        <v>50.84</v>
      </c>
      <c r="G83" s="33"/>
      <c r="H83" s="34"/>
    </row>
    <row r="84" spans="1:8" s="2" customFormat="1" ht="16.899999999999999" customHeight="1">
      <c r="A84" s="33"/>
      <c r="B84" s="34"/>
      <c r="C84" s="241" t="s">
        <v>795</v>
      </c>
      <c r="D84" s="241" t="s">
        <v>796</v>
      </c>
      <c r="E84" s="18" t="s">
        <v>103</v>
      </c>
      <c r="F84" s="179">
        <v>50.84</v>
      </c>
      <c r="G84" s="33"/>
      <c r="H84" s="34"/>
    </row>
    <row r="85" spans="1:8" s="2" customFormat="1" ht="16.899999999999999" customHeight="1">
      <c r="A85" s="33"/>
      <c r="B85" s="34"/>
      <c r="C85" s="241" t="s">
        <v>1270</v>
      </c>
      <c r="D85" s="241" t="s">
        <v>1271</v>
      </c>
      <c r="E85" s="18" t="s">
        <v>103</v>
      </c>
      <c r="F85" s="179">
        <v>50.84</v>
      </c>
      <c r="G85" s="33"/>
      <c r="H85" s="34"/>
    </row>
    <row r="86" spans="1:8" s="2" customFormat="1" ht="16.899999999999999" customHeight="1">
      <c r="A86" s="33"/>
      <c r="B86" s="34"/>
      <c r="C86" s="241" t="s">
        <v>157</v>
      </c>
      <c r="D86" s="241" t="s">
        <v>158</v>
      </c>
      <c r="E86" s="18" t="s">
        <v>103</v>
      </c>
      <c r="F86" s="179">
        <v>90.774000000000001</v>
      </c>
      <c r="G86" s="33"/>
      <c r="H86" s="34"/>
    </row>
    <row r="87" spans="1:8" s="2" customFormat="1" ht="16.899999999999999" customHeight="1">
      <c r="A87" s="33"/>
      <c r="B87" s="34"/>
      <c r="C87" s="237" t="s">
        <v>1538</v>
      </c>
      <c r="D87" s="238" t="s">
        <v>1539</v>
      </c>
      <c r="E87" s="239" t="s">
        <v>103</v>
      </c>
      <c r="F87" s="240">
        <v>16.3</v>
      </c>
      <c r="G87" s="33"/>
      <c r="H87" s="34"/>
    </row>
    <row r="88" spans="1:8" s="2" customFormat="1" ht="16.899999999999999" customHeight="1">
      <c r="A88" s="33"/>
      <c r="B88" s="34"/>
      <c r="C88" s="237" t="s">
        <v>369</v>
      </c>
      <c r="D88" s="238" t="s">
        <v>367</v>
      </c>
      <c r="E88" s="239" t="s">
        <v>103</v>
      </c>
      <c r="F88" s="240">
        <v>5.79</v>
      </c>
      <c r="G88" s="33"/>
      <c r="H88" s="34"/>
    </row>
    <row r="89" spans="1:8" s="2" customFormat="1" ht="16.899999999999999" customHeight="1">
      <c r="A89" s="33"/>
      <c r="B89" s="34"/>
      <c r="C89" s="241" t="s">
        <v>1</v>
      </c>
      <c r="D89" s="241" t="s">
        <v>1168</v>
      </c>
      <c r="E89" s="18" t="s">
        <v>1</v>
      </c>
      <c r="F89" s="179">
        <v>1.83</v>
      </c>
      <c r="G89" s="33"/>
      <c r="H89" s="34"/>
    </row>
    <row r="90" spans="1:8" s="2" customFormat="1" ht="16.899999999999999" customHeight="1">
      <c r="A90" s="33"/>
      <c r="B90" s="34"/>
      <c r="C90" s="241" t="s">
        <v>1</v>
      </c>
      <c r="D90" s="241" t="s">
        <v>1169</v>
      </c>
      <c r="E90" s="18" t="s">
        <v>1</v>
      </c>
      <c r="F90" s="179">
        <v>1.35</v>
      </c>
      <c r="G90" s="33"/>
      <c r="H90" s="34"/>
    </row>
    <row r="91" spans="1:8" s="2" customFormat="1" ht="16.899999999999999" customHeight="1">
      <c r="A91" s="33"/>
      <c r="B91" s="34"/>
      <c r="C91" s="241" t="s">
        <v>1</v>
      </c>
      <c r="D91" s="241" t="s">
        <v>1170</v>
      </c>
      <c r="E91" s="18" t="s">
        <v>1</v>
      </c>
      <c r="F91" s="179">
        <v>1.35</v>
      </c>
      <c r="G91" s="33"/>
      <c r="H91" s="34"/>
    </row>
    <row r="92" spans="1:8" s="2" customFormat="1" ht="16.899999999999999" customHeight="1">
      <c r="A92" s="33"/>
      <c r="B92" s="34"/>
      <c r="C92" s="241" t="s">
        <v>1</v>
      </c>
      <c r="D92" s="241" t="s">
        <v>1171</v>
      </c>
      <c r="E92" s="18" t="s">
        <v>1</v>
      </c>
      <c r="F92" s="179">
        <v>1.26</v>
      </c>
      <c r="G92" s="33"/>
      <c r="H92" s="34"/>
    </row>
    <row r="93" spans="1:8" s="2" customFormat="1" ht="16.899999999999999" customHeight="1">
      <c r="A93" s="33"/>
      <c r="B93" s="34"/>
      <c r="C93" s="241" t="s">
        <v>369</v>
      </c>
      <c r="D93" s="241" t="s">
        <v>344</v>
      </c>
      <c r="E93" s="18" t="s">
        <v>1</v>
      </c>
      <c r="F93" s="179">
        <v>5.79</v>
      </c>
      <c r="G93" s="33"/>
      <c r="H93" s="34"/>
    </row>
    <row r="94" spans="1:8" s="2" customFormat="1" ht="16.899999999999999" customHeight="1">
      <c r="A94" s="33"/>
      <c r="B94" s="34"/>
      <c r="C94" s="242" t="s">
        <v>1499</v>
      </c>
      <c r="D94" s="33"/>
      <c r="E94" s="33"/>
      <c r="F94" s="33"/>
      <c r="G94" s="33"/>
      <c r="H94" s="34"/>
    </row>
    <row r="95" spans="1:8" s="2" customFormat="1" ht="16.899999999999999" customHeight="1">
      <c r="A95" s="33"/>
      <c r="B95" s="34"/>
      <c r="C95" s="241" t="s">
        <v>1161</v>
      </c>
      <c r="D95" s="241" t="s">
        <v>1162</v>
      </c>
      <c r="E95" s="18" t="s">
        <v>103</v>
      </c>
      <c r="F95" s="179">
        <v>50.84</v>
      </c>
      <c r="G95" s="33"/>
      <c r="H95" s="34"/>
    </row>
    <row r="96" spans="1:8" s="2" customFormat="1" ht="16.899999999999999" customHeight="1">
      <c r="A96" s="33"/>
      <c r="B96" s="34"/>
      <c r="C96" s="241" t="s">
        <v>774</v>
      </c>
      <c r="D96" s="241" t="s">
        <v>775</v>
      </c>
      <c r="E96" s="18" t="s">
        <v>103</v>
      </c>
      <c r="F96" s="179">
        <v>5.79</v>
      </c>
      <c r="G96" s="33"/>
      <c r="H96" s="34"/>
    </row>
    <row r="97" spans="1:8" s="2" customFormat="1" ht="16.899999999999999" customHeight="1">
      <c r="A97" s="33"/>
      <c r="B97" s="34"/>
      <c r="C97" s="241" t="s">
        <v>782</v>
      </c>
      <c r="D97" s="241" t="s">
        <v>783</v>
      </c>
      <c r="E97" s="18" t="s">
        <v>103</v>
      </c>
      <c r="F97" s="179">
        <v>50.84</v>
      </c>
      <c r="G97" s="33"/>
      <c r="H97" s="34"/>
    </row>
    <row r="98" spans="1:8" s="2" customFormat="1" ht="16.899999999999999" customHeight="1">
      <c r="A98" s="33"/>
      <c r="B98" s="34"/>
      <c r="C98" s="241" t="s">
        <v>787</v>
      </c>
      <c r="D98" s="241" t="s">
        <v>788</v>
      </c>
      <c r="E98" s="18" t="s">
        <v>103</v>
      </c>
      <c r="F98" s="179">
        <v>5.79</v>
      </c>
      <c r="G98" s="33"/>
      <c r="H98" s="34"/>
    </row>
    <row r="99" spans="1:8" s="2" customFormat="1" ht="16.899999999999999" customHeight="1">
      <c r="A99" s="33"/>
      <c r="B99" s="34"/>
      <c r="C99" s="241" t="s">
        <v>989</v>
      </c>
      <c r="D99" s="241" t="s">
        <v>990</v>
      </c>
      <c r="E99" s="18" t="s">
        <v>103</v>
      </c>
      <c r="F99" s="179">
        <v>5.79</v>
      </c>
      <c r="G99" s="33"/>
      <c r="H99" s="34"/>
    </row>
    <row r="100" spans="1:8" s="2" customFormat="1" ht="16.899999999999999" customHeight="1">
      <c r="A100" s="33"/>
      <c r="B100" s="34"/>
      <c r="C100" s="241" t="s">
        <v>791</v>
      </c>
      <c r="D100" s="241" t="s">
        <v>792</v>
      </c>
      <c r="E100" s="18" t="s">
        <v>103</v>
      </c>
      <c r="F100" s="179">
        <v>50.84</v>
      </c>
      <c r="G100" s="33"/>
      <c r="H100" s="34"/>
    </row>
    <row r="101" spans="1:8" s="2" customFormat="1" ht="16.899999999999999" customHeight="1">
      <c r="A101" s="33"/>
      <c r="B101" s="34"/>
      <c r="C101" s="241" t="s">
        <v>795</v>
      </c>
      <c r="D101" s="241" t="s">
        <v>796</v>
      </c>
      <c r="E101" s="18" t="s">
        <v>103</v>
      </c>
      <c r="F101" s="179">
        <v>50.84</v>
      </c>
      <c r="G101" s="33"/>
      <c r="H101" s="34"/>
    </row>
    <row r="102" spans="1:8" s="2" customFormat="1" ht="16.899999999999999" customHeight="1">
      <c r="A102" s="33"/>
      <c r="B102" s="34"/>
      <c r="C102" s="241" t="s">
        <v>1270</v>
      </c>
      <c r="D102" s="241" t="s">
        <v>1271</v>
      </c>
      <c r="E102" s="18" t="s">
        <v>103</v>
      </c>
      <c r="F102" s="179">
        <v>50.84</v>
      </c>
      <c r="G102" s="33"/>
      <c r="H102" s="34"/>
    </row>
    <row r="103" spans="1:8" s="2" customFormat="1" ht="16.899999999999999" customHeight="1">
      <c r="A103" s="33"/>
      <c r="B103" s="34"/>
      <c r="C103" s="241" t="s">
        <v>157</v>
      </c>
      <c r="D103" s="241" t="s">
        <v>158</v>
      </c>
      <c r="E103" s="18" t="s">
        <v>103</v>
      </c>
      <c r="F103" s="179">
        <v>90.774000000000001</v>
      </c>
      <c r="G103" s="33"/>
      <c r="H103" s="34"/>
    </row>
    <row r="104" spans="1:8" s="2" customFormat="1" ht="16.899999999999999" customHeight="1">
      <c r="A104" s="33"/>
      <c r="B104" s="34"/>
      <c r="C104" s="237" t="s">
        <v>1540</v>
      </c>
      <c r="D104" s="238" t="s">
        <v>1541</v>
      </c>
      <c r="E104" s="239" t="s">
        <v>103</v>
      </c>
      <c r="F104" s="240">
        <v>7.93</v>
      </c>
      <c r="G104" s="33"/>
      <c r="H104" s="34"/>
    </row>
    <row r="105" spans="1:8" s="2" customFormat="1" ht="16.899999999999999" customHeight="1">
      <c r="A105" s="33"/>
      <c r="B105" s="34"/>
      <c r="C105" s="237" t="s">
        <v>371</v>
      </c>
      <c r="D105" s="238" t="s">
        <v>372</v>
      </c>
      <c r="E105" s="239" t="s">
        <v>103</v>
      </c>
      <c r="F105" s="240">
        <v>8.1300000000000008</v>
      </c>
      <c r="G105" s="33"/>
      <c r="H105" s="34"/>
    </row>
    <row r="106" spans="1:8" s="2" customFormat="1" ht="16.899999999999999" customHeight="1">
      <c r="A106" s="33"/>
      <c r="B106" s="34"/>
      <c r="C106" s="241" t="s">
        <v>1</v>
      </c>
      <c r="D106" s="241" t="s">
        <v>768</v>
      </c>
      <c r="E106" s="18" t="s">
        <v>1</v>
      </c>
      <c r="F106" s="179">
        <v>8.1300000000000008</v>
      </c>
      <c r="G106" s="33"/>
      <c r="H106" s="34"/>
    </row>
    <row r="107" spans="1:8" s="2" customFormat="1" ht="16.899999999999999" customHeight="1">
      <c r="A107" s="33"/>
      <c r="B107" s="34"/>
      <c r="C107" s="241" t="s">
        <v>371</v>
      </c>
      <c r="D107" s="241" t="s">
        <v>344</v>
      </c>
      <c r="E107" s="18" t="s">
        <v>1</v>
      </c>
      <c r="F107" s="179">
        <v>8.1300000000000008</v>
      </c>
      <c r="G107" s="33"/>
      <c r="H107" s="34"/>
    </row>
    <row r="108" spans="1:8" s="2" customFormat="1" ht="16.899999999999999" customHeight="1">
      <c r="A108" s="33"/>
      <c r="B108" s="34"/>
      <c r="C108" s="242" t="s">
        <v>1499</v>
      </c>
      <c r="D108" s="33"/>
      <c r="E108" s="33"/>
      <c r="F108" s="33"/>
      <c r="G108" s="33"/>
      <c r="H108" s="34"/>
    </row>
    <row r="109" spans="1:8" s="2" customFormat="1" ht="22.5">
      <c r="A109" s="33"/>
      <c r="B109" s="34"/>
      <c r="C109" s="241" t="s">
        <v>765</v>
      </c>
      <c r="D109" s="241" t="s">
        <v>766</v>
      </c>
      <c r="E109" s="18" t="s">
        <v>103</v>
      </c>
      <c r="F109" s="179">
        <v>8.1300000000000008</v>
      </c>
      <c r="G109" s="33"/>
      <c r="H109" s="34"/>
    </row>
    <row r="110" spans="1:8" s="2" customFormat="1" ht="22.5">
      <c r="A110" s="33"/>
      <c r="B110" s="34"/>
      <c r="C110" s="241" t="s">
        <v>465</v>
      </c>
      <c r="D110" s="241" t="s">
        <v>466</v>
      </c>
      <c r="E110" s="18" t="s">
        <v>103</v>
      </c>
      <c r="F110" s="179">
        <v>72.86</v>
      </c>
      <c r="G110" s="33"/>
      <c r="H110" s="34"/>
    </row>
    <row r="111" spans="1:8" s="2" customFormat="1" ht="22.5">
      <c r="A111" s="33"/>
      <c r="B111" s="34"/>
      <c r="C111" s="241" t="s">
        <v>577</v>
      </c>
      <c r="D111" s="241" t="s">
        <v>578</v>
      </c>
      <c r="E111" s="18" t="s">
        <v>103</v>
      </c>
      <c r="F111" s="179">
        <v>8.1300000000000008</v>
      </c>
      <c r="G111" s="33"/>
      <c r="H111" s="34"/>
    </row>
    <row r="112" spans="1:8" s="2" customFormat="1" ht="16.899999999999999" customHeight="1">
      <c r="A112" s="33"/>
      <c r="B112" s="34"/>
      <c r="C112" s="241" t="s">
        <v>585</v>
      </c>
      <c r="D112" s="241" t="s">
        <v>586</v>
      </c>
      <c r="E112" s="18" t="s">
        <v>103</v>
      </c>
      <c r="F112" s="179">
        <v>72.86</v>
      </c>
      <c r="G112" s="33"/>
      <c r="H112" s="34"/>
    </row>
    <row r="113" spans="1:8" s="2" customFormat="1" ht="16.899999999999999" customHeight="1">
      <c r="A113" s="33"/>
      <c r="B113" s="34"/>
      <c r="C113" s="241" t="s">
        <v>770</v>
      </c>
      <c r="D113" s="241" t="s">
        <v>771</v>
      </c>
      <c r="E113" s="18" t="s">
        <v>103</v>
      </c>
      <c r="F113" s="179">
        <v>8.1300000000000008</v>
      </c>
      <c r="G113" s="33"/>
      <c r="H113" s="34"/>
    </row>
    <row r="114" spans="1:8" s="2" customFormat="1" ht="16.899999999999999" customHeight="1">
      <c r="A114" s="33"/>
      <c r="B114" s="34"/>
      <c r="C114" s="241" t="s">
        <v>589</v>
      </c>
      <c r="D114" s="241" t="s">
        <v>590</v>
      </c>
      <c r="E114" s="18" t="s">
        <v>103</v>
      </c>
      <c r="F114" s="179">
        <v>72.86</v>
      </c>
      <c r="G114" s="33"/>
      <c r="H114" s="34"/>
    </row>
    <row r="115" spans="1:8" s="2" customFormat="1" ht="16.899999999999999" customHeight="1">
      <c r="A115" s="33"/>
      <c r="B115" s="34"/>
      <c r="C115" s="241" t="s">
        <v>157</v>
      </c>
      <c r="D115" s="241" t="s">
        <v>158</v>
      </c>
      <c r="E115" s="18" t="s">
        <v>103</v>
      </c>
      <c r="F115" s="179">
        <v>90.774000000000001</v>
      </c>
      <c r="G115" s="33"/>
      <c r="H115" s="34"/>
    </row>
    <row r="116" spans="1:8" s="2" customFormat="1" ht="16.899999999999999" customHeight="1">
      <c r="A116" s="33"/>
      <c r="B116" s="34"/>
      <c r="C116" s="237" t="s">
        <v>1542</v>
      </c>
      <c r="D116" s="238" t="s">
        <v>1543</v>
      </c>
      <c r="E116" s="239" t="s">
        <v>103</v>
      </c>
      <c r="F116" s="240">
        <v>29.18</v>
      </c>
      <c r="G116" s="33"/>
      <c r="H116" s="34"/>
    </row>
    <row r="117" spans="1:8" s="2" customFormat="1" ht="16.899999999999999" customHeight="1">
      <c r="A117" s="33"/>
      <c r="B117" s="34"/>
      <c r="C117" s="237" t="s">
        <v>374</v>
      </c>
      <c r="D117" s="238" t="s">
        <v>375</v>
      </c>
      <c r="E117" s="239" t="s">
        <v>103</v>
      </c>
      <c r="F117" s="240">
        <v>64.73</v>
      </c>
      <c r="G117" s="33"/>
      <c r="H117" s="34"/>
    </row>
    <row r="118" spans="1:8" s="2" customFormat="1" ht="16.899999999999999" customHeight="1">
      <c r="A118" s="33"/>
      <c r="B118" s="34"/>
      <c r="C118" s="241" t="s">
        <v>1</v>
      </c>
      <c r="D118" s="241" t="s">
        <v>600</v>
      </c>
      <c r="E118" s="18" t="s">
        <v>1</v>
      </c>
      <c r="F118" s="179">
        <v>64.73</v>
      </c>
      <c r="G118" s="33"/>
      <c r="H118" s="34"/>
    </row>
    <row r="119" spans="1:8" s="2" customFormat="1" ht="16.899999999999999" customHeight="1">
      <c r="A119" s="33"/>
      <c r="B119" s="34"/>
      <c r="C119" s="241" t="s">
        <v>374</v>
      </c>
      <c r="D119" s="241" t="s">
        <v>344</v>
      </c>
      <c r="E119" s="18" t="s">
        <v>1</v>
      </c>
      <c r="F119" s="179">
        <v>64.73</v>
      </c>
      <c r="G119" s="33"/>
      <c r="H119" s="34"/>
    </row>
    <row r="120" spans="1:8" s="2" customFormat="1" ht="16.899999999999999" customHeight="1">
      <c r="A120" s="33"/>
      <c r="B120" s="34"/>
      <c r="C120" s="242" t="s">
        <v>1499</v>
      </c>
      <c r="D120" s="33"/>
      <c r="E120" s="33"/>
      <c r="F120" s="33"/>
      <c r="G120" s="33"/>
      <c r="H120" s="34"/>
    </row>
    <row r="121" spans="1:8" s="2" customFormat="1" ht="16.899999999999999" customHeight="1">
      <c r="A121" s="33"/>
      <c r="B121" s="34"/>
      <c r="C121" s="241" t="s">
        <v>597</v>
      </c>
      <c r="D121" s="241" t="s">
        <v>598</v>
      </c>
      <c r="E121" s="18" t="s">
        <v>103</v>
      </c>
      <c r="F121" s="179">
        <v>64.73</v>
      </c>
      <c r="G121" s="33"/>
      <c r="H121" s="34"/>
    </row>
    <row r="122" spans="1:8" s="2" customFormat="1" ht="22.5">
      <c r="A122" s="33"/>
      <c r="B122" s="34"/>
      <c r="C122" s="241" t="s">
        <v>465</v>
      </c>
      <c r="D122" s="241" t="s">
        <v>466</v>
      </c>
      <c r="E122" s="18" t="s">
        <v>103</v>
      </c>
      <c r="F122" s="179">
        <v>72.86</v>
      </c>
      <c r="G122" s="33"/>
      <c r="H122" s="34"/>
    </row>
    <row r="123" spans="1:8" s="2" customFormat="1" ht="22.5">
      <c r="A123" s="33"/>
      <c r="B123" s="34"/>
      <c r="C123" s="241" t="s">
        <v>581</v>
      </c>
      <c r="D123" s="241" t="s">
        <v>582</v>
      </c>
      <c r="E123" s="18" t="s">
        <v>103</v>
      </c>
      <c r="F123" s="179">
        <v>64.73</v>
      </c>
      <c r="G123" s="33"/>
      <c r="H123" s="34"/>
    </row>
    <row r="124" spans="1:8" s="2" customFormat="1" ht="16.899999999999999" customHeight="1">
      <c r="A124" s="33"/>
      <c r="B124" s="34"/>
      <c r="C124" s="241" t="s">
        <v>585</v>
      </c>
      <c r="D124" s="241" t="s">
        <v>586</v>
      </c>
      <c r="E124" s="18" t="s">
        <v>103</v>
      </c>
      <c r="F124" s="179">
        <v>72.86</v>
      </c>
      <c r="G124" s="33"/>
      <c r="H124" s="34"/>
    </row>
    <row r="125" spans="1:8" s="2" customFormat="1" ht="22.5">
      <c r="A125" s="33"/>
      <c r="B125" s="34"/>
      <c r="C125" s="241" t="s">
        <v>593</v>
      </c>
      <c r="D125" s="241" t="s">
        <v>594</v>
      </c>
      <c r="E125" s="18" t="s">
        <v>103</v>
      </c>
      <c r="F125" s="179">
        <v>64.73</v>
      </c>
      <c r="G125" s="33"/>
      <c r="H125" s="34"/>
    </row>
    <row r="126" spans="1:8" s="2" customFormat="1" ht="16.899999999999999" customHeight="1">
      <c r="A126" s="33"/>
      <c r="B126" s="34"/>
      <c r="C126" s="241" t="s">
        <v>589</v>
      </c>
      <c r="D126" s="241" t="s">
        <v>590</v>
      </c>
      <c r="E126" s="18" t="s">
        <v>103</v>
      </c>
      <c r="F126" s="179">
        <v>72.86</v>
      </c>
      <c r="G126" s="33"/>
      <c r="H126" s="34"/>
    </row>
    <row r="127" spans="1:8" s="2" customFormat="1" ht="16.899999999999999" customHeight="1">
      <c r="A127" s="33"/>
      <c r="B127" s="34"/>
      <c r="C127" s="237" t="s">
        <v>1544</v>
      </c>
      <c r="D127" s="238" t="s">
        <v>1545</v>
      </c>
      <c r="E127" s="239" t="s">
        <v>103</v>
      </c>
      <c r="F127" s="240">
        <v>63.14</v>
      </c>
      <c r="G127" s="33"/>
      <c r="H127" s="34"/>
    </row>
    <row r="128" spans="1:8" s="2" customFormat="1" ht="16.899999999999999" customHeight="1">
      <c r="A128" s="33"/>
      <c r="B128" s="34"/>
      <c r="C128" s="237" t="s">
        <v>1546</v>
      </c>
      <c r="D128" s="238" t="s">
        <v>1547</v>
      </c>
      <c r="E128" s="239" t="s">
        <v>103</v>
      </c>
      <c r="F128" s="240">
        <v>6.44</v>
      </c>
      <c r="G128" s="33"/>
      <c r="H128" s="34"/>
    </row>
    <row r="129" spans="1:8" s="2" customFormat="1" ht="16.899999999999999" customHeight="1">
      <c r="A129" s="33"/>
      <c r="B129" s="34"/>
      <c r="C129" s="237" t="s">
        <v>1548</v>
      </c>
      <c r="D129" s="238" t="s">
        <v>1549</v>
      </c>
      <c r="E129" s="239" t="s">
        <v>103</v>
      </c>
      <c r="F129" s="240">
        <v>11.9</v>
      </c>
      <c r="G129" s="33"/>
      <c r="H129" s="34"/>
    </row>
    <row r="130" spans="1:8" s="2" customFormat="1" ht="16.899999999999999" customHeight="1">
      <c r="A130" s="33"/>
      <c r="B130" s="34"/>
      <c r="C130" s="237" t="s">
        <v>1550</v>
      </c>
      <c r="D130" s="238" t="s">
        <v>1551</v>
      </c>
      <c r="E130" s="239" t="s">
        <v>103</v>
      </c>
      <c r="F130" s="240">
        <v>10.14</v>
      </c>
      <c r="G130" s="33"/>
      <c r="H130" s="34"/>
    </row>
    <row r="131" spans="1:8" s="2" customFormat="1" ht="16.899999999999999" customHeight="1">
      <c r="A131" s="33"/>
      <c r="B131" s="34"/>
      <c r="C131" s="237" t="s">
        <v>377</v>
      </c>
      <c r="D131" s="238" t="s">
        <v>378</v>
      </c>
      <c r="E131" s="239" t="s">
        <v>103</v>
      </c>
      <c r="F131" s="240">
        <v>1.8</v>
      </c>
      <c r="G131" s="33"/>
      <c r="H131" s="34"/>
    </row>
    <row r="132" spans="1:8" s="2" customFormat="1" ht="16.899999999999999" customHeight="1">
      <c r="A132" s="33"/>
      <c r="B132" s="34"/>
      <c r="C132" s="241" t="s">
        <v>1</v>
      </c>
      <c r="D132" s="241" t="s">
        <v>736</v>
      </c>
      <c r="E132" s="18" t="s">
        <v>1</v>
      </c>
      <c r="F132" s="179">
        <v>1.8</v>
      </c>
      <c r="G132" s="33"/>
      <c r="H132" s="34"/>
    </row>
    <row r="133" spans="1:8" s="2" customFormat="1" ht="16.899999999999999" customHeight="1">
      <c r="A133" s="33"/>
      <c r="B133" s="34"/>
      <c r="C133" s="241" t="s">
        <v>377</v>
      </c>
      <c r="D133" s="241" t="s">
        <v>344</v>
      </c>
      <c r="E133" s="18" t="s">
        <v>1</v>
      </c>
      <c r="F133" s="179">
        <v>1.8</v>
      </c>
      <c r="G133" s="33"/>
      <c r="H133" s="34"/>
    </row>
    <row r="134" spans="1:8" s="2" customFormat="1" ht="16.899999999999999" customHeight="1">
      <c r="A134" s="33"/>
      <c r="B134" s="34"/>
      <c r="C134" s="242" t="s">
        <v>1499</v>
      </c>
      <c r="D134" s="33"/>
      <c r="E134" s="33"/>
      <c r="F134" s="33"/>
      <c r="G134" s="33"/>
      <c r="H134" s="34"/>
    </row>
    <row r="135" spans="1:8" s="2" customFormat="1" ht="22.5">
      <c r="A135" s="33"/>
      <c r="B135" s="34"/>
      <c r="C135" s="241" t="s">
        <v>733</v>
      </c>
      <c r="D135" s="241" t="s">
        <v>734</v>
      </c>
      <c r="E135" s="18" t="s">
        <v>103</v>
      </c>
      <c r="F135" s="179">
        <v>1.8</v>
      </c>
      <c r="G135" s="33"/>
      <c r="H135" s="34"/>
    </row>
    <row r="136" spans="1:8" s="2" customFormat="1" ht="16.899999999999999" customHeight="1">
      <c r="A136" s="33"/>
      <c r="B136" s="34"/>
      <c r="C136" s="241" t="s">
        <v>681</v>
      </c>
      <c r="D136" s="241" t="s">
        <v>682</v>
      </c>
      <c r="E136" s="18" t="s">
        <v>103</v>
      </c>
      <c r="F136" s="179">
        <v>212.28100000000001</v>
      </c>
      <c r="G136" s="33"/>
      <c r="H136" s="34"/>
    </row>
    <row r="137" spans="1:8" s="2" customFormat="1" ht="16.899999999999999" customHeight="1">
      <c r="A137" s="33"/>
      <c r="B137" s="34"/>
      <c r="C137" s="241" t="s">
        <v>687</v>
      </c>
      <c r="D137" s="241" t="s">
        <v>688</v>
      </c>
      <c r="E137" s="18" t="s">
        <v>103</v>
      </c>
      <c r="F137" s="179">
        <v>212.28100000000001</v>
      </c>
      <c r="G137" s="33"/>
      <c r="H137" s="34"/>
    </row>
    <row r="138" spans="1:8" s="2" customFormat="1" ht="16.899999999999999" customHeight="1">
      <c r="A138" s="33"/>
      <c r="B138" s="34"/>
      <c r="C138" s="241" t="s">
        <v>691</v>
      </c>
      <c r="D138" s="241" t="s">
        <v>692</v>
      </c>
      <c r="E138" s="18" t="s">
        <v>103</v>
      </c>
      <c r="F138" s="179">
        <v>230.84399999999999</v>
      </c>
      <c r="G138" s="33"/>
      <c r="H138" s="34"/>
    </row>
    <row r="139" spans="1:8" s="2" customFormat="1" ht="22.5">
      <c r="A139" s="33"/>
      <c r="B139" s="34"/>
      <c r="C139" s="241" t="s">
        <v>748</v>
      </c>
      <c r="D139" s="241" t="s">
        <v>749</v>
      </c>
      <c r="E139" s="18" t="s">
        <v>103</v>
      </c>
      <c r="F139" s="179">
        <v>149.60599999999999</v>
      </c>
      <c r="G139" s="33"/>
      <c r="H139" s="34"/>
    </row>
    <row r="140" spans="1:8" s="2" customFormat="1" ht="16.899999999999999" customHeight="1">
      <c r="A140" s="33"/>
      <c r="B140" s="34"/>
      <c r="C140" s="237" t="s">
        <v>381</v>
      </c>
      <c r="D140" s="238" t="s">
        <v>382</v>
      </c>
      <c r="E140" s="239" t="s">
        <v>103</v>
      </c>
      <c r="F140" s="240">
        <v>6</v>
      </c>
      <c r="G140" s="33"/>
      <c r="H140" s="34"/>
    </row>
    <row r="141" spans="1:8" s="2" customFormat="1" ht="16.899999999999999" customHeight="1">
      <c r="A141" s="33"/>
      <c r="B141" s="34"/>
      <c r="C141" s="241" t="s">
        <v>1</v>
      </c>
      <c r="D141" s="241" t="s">
        <v>741</v>
      </c>
      <c r="E141" s="18" t="s">
        <v>1</v>
      </c>
      <c r="F141" s="179">
        <v>6</v>
      </c>
      <c r="G141" s="33"/>
      <c r="H141" s="34"/>
    </row>
    <row r="142" spans="1:8" s="2" customFormat="1" ht="16.899999999999999" customHeight="1">
      <c r="A142" s="33"/>
      <c r="B142" s="34"/>
      <c r="C142" s="241" t="s">
        <v>381</v>
      </c>
      <c r="D142" s="241" t="s">
        <v>344</v>
      </c>
      <c r="E142" s="18" t="s">
        <v>1</v>
      </c>
      <c r="F142" s="179">
        <v>6</v>
      </c>
      <c r="G142" s="33"/>
      <c r="H142" s="34"/>
    </row>
    <row r="143" spans="1:8" s="2" customFormat="1" ht="16.899999999999999" customHeight="1">
      <c r="A143" s="33"/>
      <c r="B143" s="34"/>
      <c r="C143" s="242" t="s">
        <v>1499</v>
      </c>
      <c r="D143" s="33"/>
      <c r="E143" s="33"/>
      <c r="F143" s="33"/>
      <c r="G143" s="33"/>
      <c r="H143" s="34"/>
    </row>
    <row r="144" spans="1:8" s="2" customFormat="1" ht="22.5">
      <c r="A144" s="33"/>
      <c r="B144" s="34"/>
      <c r="C144" s="241" t="s">
        <v>738</v>
      </c>
      <c r="D144" s="241" t="s">
        <v>739</v>
      </c>
      <c r="E144" s="18" t="s">
        <v>103</v>
      </c>
      <c r="F144" s="179">
        <v>6</v>
      </c>
      <c r="G144" s="33"/>
      <c r="H144" s="34"/>
    </row>
    <row r="145" spans="1:8" s="2" customFormat="1" ht="16.899999999999999" customHeight="1">
      <c r="A145" s="33"/>
      <c r="B145" s="34"/>
      <c r="C145" s="241" t="s">
        <v>681</v>
      </c>
      <c r="D145" s="241" t="s">
        <v>682</v>
      </c>
      <c r="E145" s="18" t="s">
        <v>103</v>
      </c>
      <c r="F145" s="179">
        <v>212.28100000000001</v>
      </c>
      <c r="G145" s="33"/>
      <c r="H145" s="34"/>
    </row>
    <row r="146" spans="1:8" s="2" customFormat="1" ht="16.899999999999999" customHeight="1">
      <c r="A146" s="33"/>
      <c r="B146" s="34"/>
      <c r="C146" s="241" t="s">
        <v>687</v>
      </c>
      <c r="D146" s="241" t="s">
        <v>688</v>
      </c>
      <c r="E146" s="18" t="s">
        <v>103</v>
      </c>
      <c r="F146" s="179">
        <v>212.28100000000001</v>
      </c>
      <c r="G146" s="33"/>
      <c r="H146" s="34"/>
    </row>
    <row r="147" spans="1:8" s="2" customFormat="1" ht="16.899999999999999" customHeight="1">
      <c r="A147" s="33"/>
      <c r="B147" s="34"/>
      <c r="C147" s="241" t="s">
        <v>691</v>
      </c>
      <c r="D147" s="241" t="s">
        <v>692</v>
      </c>
      <c r="E147" s="18" t="s">
        <v>103</v>
      </c>
      <c r="F147" s="179">
        <v>230.84399999999999</v>
      </c>
      <c r="G147" s="33"/>
      <c r="H147" s="34"/>
    </row>
    <row r="148" spans="1:8" s="2" customFormat="1" ht="22.5">
      <c r="A148" s="33"/>
      <c r="B148" s="34"/>
      <c r="C148" s="241" t="s">
        <v>748</v>
      </c>
      <c r="D148" s="241" t="s">
        <v>749</v>
      </c>
      <c r="E148" s="18" t="s">
        <v>103</v>
      </c>
      <c r="F148" s="179">
        <v>149.60599999999999</v>
      </c>
      <c r="G148" s="33"/>
      <c r="H148" s="34"/>
    </row>
    <row r="149" spans="1:8" s="2" customFormat="1" ht="16.899999999999999" customHeight="1">
      <c r="A149" s="33"/>
      <c r="B149" s="34"/>
      <c r="C149" s="237" t="s">
        <v>383</v>
      </c>
      <c r="D149" s="238" t="s">
        <v>384</v>
      </c>
      <c r="E149" s="239" t="s">
        <v>103</v>
      </c>
      <c r="F149" s="240">
        <v>7.6219999999999999</v>
      </c>
      <c r="G149" s="33"/>
      <c r="H149" s="34"/>
    </row>
    <row r="150" spans="1:8" s="2" customFormat="1" ht="16.899999999999999" customHeight="1">
      <c r="A150" s="33"/>
      <c r="B150" s="34"/>
      <c r="C150" s="241" t="s">
        <v>1</v>
      </c>
      <c r="D150" s="241" t="s">
        <v>654</v>
      </c>
      <c r="E150" s="18" t="s">
        <v>1</v>
      </c>
      <c r="F150" s="179">
        <v>7.6219999999999999</v>
      </c>
      <c r="G150" s="33"/>
      <c r="H150" s="34"/>
    </row>
    <row r="151" spans="1:8" s="2" customFormat="1" ht="16.899999999999999" customHeight="1">
      <c r="A151" s="33"/>
      <c r="B151" s="34"/>
      <c r="C151" s="241" t="s">
        <v>383</v>
      </c>
      <c r="D151" s="241" t="s">
        <v>344</v>
      </c>
      <c r="E151" s="18" t="s">
        <v>1</v>
      </c>
      <c r="F151" s="179">
        <v>7.6219999999999999</v>
      </c>
      <c r="G151" s="33"/>
      <c r="H151" s="34"/>
    </row>
    <row r="152" spans="1:8" s="2" customFormat="1" ht="16.899999999999999" customHeight="1">
      <c r="A152" s="33"/>
      <c r="B152" s="34"/>
      <c r="C152" s="242" t="s">
        <v>1499</v>
      </c>
      <c r="D152" s="33"/>
      <c r="E152" s="33"/>
      <c r="F152" s="33"/>
      <c r="G152" s="33"/>
      <c r="H152" s="34"/>
    </row>
    <row r="153" spans="1:8" s="2" customFormat="1" ht="16.899999999999999" customHeight="1">
      <c r="A153" s="33"/>
      <c r="B153" s="34"/>
      <c r="C153" s="241" t="s">
        <v>651</v>
      </c>
      <c r="D153" s="241" t="s">
        <v>652</v>
      </c>
      <c r="E153" s="18" t="s">
        <v>103</v>
      </c>
      <c r="F153" s="179">
        <v>7.6219999999999999</v>
      </c>
      <c r="G153" s="33"/>
      <c r="H153" s="34"/>
    </row>
    <row r="154" spans="1:8" s="2" customFormat="1" ht="16.899999999999999" customHeight="1">
      <c r="A154" s="33"/>
      <c r="B154" s="34"/>
      <c r="C154" s="241" t="s">
        <v>643</v>
      </c>
      <c r="D154" s="241" t="s">
        <v>644</v>
      </c>
      <c r="E154" s="18" t="s">
        <v>103</v>
      </c>
      <c r="F154" s="179">
        <v>7.6219999999999999</v>
      </c>
      <c r="G154" s="33"/>
      <c r="H154" s="34"/>
    </row>
    <row r="155" spans="1:8" s="2" customFormat="1" ht="16.899999999999999" customHeight="1">
      <c r="A155" s="33"/>
      <c r="B155" s="34"/>
      <c r="C155" s="241" t="s">
        <v>647</v>
      </c>
      <c r="D155" s="241" t="s">
        <v>648</v>
      </c>
      <c r="E155" s="18" t="s">
        <v>103</v>
      </c>
      <c r="F155" s="179">
        <v>7.6219999999999999</v>
      </c>
      <c r="G155" s="33"/>
      <c r="H155" s="34"/>
    </row>
    <row r="156" spans="1:8" s="2" customFormat="1" ht="16.899999999999999" customHeight="1">
      <c r="A156" s="33"/>
      <c r="B156" s="34"/>
      <c r="C156" s="241" t="s">
        <v>815</v>
      </c>
      <c r="D156" s="241" t="s">
        <v>816</v>
      </c>
      <c r="E156" s="18" t="s">
        <v>103</v>
      </c>
      <c r="F156" s="179">
        <v>7.6219999999999999</v>
      </c>
      <c r="G156" s="33"/>
      <c r="H156" s="34"/>
    </row>
    <row r="157" spans="1:8" s="2" customFormat="1" ht="16.899999999999999" customHeight="1">
      <c r="A157" s="33"/>
      <c r="B157" s="34"/>
      <c r="C157" s="241" t="s">
        <v>852</v>
      </c>
      <c r="D157" s="241" t="s">
        <v>853</v>
      </c>
      <c r="E157" s="18" t="s">
        <v>103</v>
      </c>
      <c r="F157" s="179">
        <v>11.967000000000001</v>
      </c>
      <c r="G157" s="33"/>
      <c r="H157" s="34"/>
    </row>
    <row r="158" spans="1:8" s="2" customFormat="1" ht="16.899999999999999" customHeight="1">
      <c r="A158" s="33"/>
      <c r="B158" s="34"/>
      <c r="C158" s="237" t="s">
        <v>386</v>
      </c>
      <c r="D158" s="238" t="s">
        <v>387</v>
      </c>
      <c r="E158" s="239" t="s">
        <v>103</v>
      </c>
      <c r="F158" s="240">
        <v>1.39</v>
      </c>
      <c r="G158" s="33"/>
      <c r="H158" s="34"/>
    </row>
    <row r="159" spans="1:8" s="2" customFormat="1" ht="16.899999999999999" customHeight="1">
      <c r="A159" s="33"/>
      <c r="B159" s="34"/>
      <c r="C159" s="241" t="s">
        <v>1</v>
      </c>
      <c r="D159" s="241" t="s">
        <v>763</v>
      </c>
      <c r="E159" s="18" t="s">
        <v>1</v>
      </c>
      <c r="F159" s="179">
        <v>1.39</v>
      </c>
      <c r="G159" s="33"/>
      <c r="H159" s="34"/>
    </row>
    <row r="160" spans="1:8" s="2" customFormat="1" ht="16.899999999999999" customHeight="1">
      <c r="A160" s="33"/>
      <c r="B160" s="34"/>
      <c r="C160" s="241" t="s">
        <v>386</v>
      </c>
      <c r="D160" s="241" t="s">
        <v>344</v>
      </c>
      <c r="E160" s="18" t="s">
        <v>1</v>
      </c>
      <c r="F160" s="179">
        <v>1.39</v>
      </c>
      <c r="G160" s="33"/>
      <c r="H160" s="34"/>
    </row>
    <row r="161" spans="1:8" s="2" customFormat="1" ht="16.899999999999999" customHeight="1">
      <c r="A161" s="33"/>
      <c r="B161" s="34"/>
      <c r="C161" s="242" t="s">
        <v>1499</v>
      </c>
      <c r="D161" s="33"/>
      <c r="E161" s="33"/>
      <c r="F161" s="33"/>
      <c r="G161" s="33"/>
      <c r="H161" s="34"/>
    </row>
    <row r="162" spans="1:8" s="2" customFormat="1" ht="22.5">
      <c r="A162" s="33"/>
      <c r="B162" s="34"/>
      <c r="C162" s="241" t="s">
        <v>760</v>
      </c>
      <c r="D162" s="241" t="s">
        <v>761</v>
      </c>
      <c r="E162" s="18" t="s">
        <v>103</v>
      </c>
      <c r="F162" s="179">
        <v>1.39</v>
      </c>
      <c r="G162" s="33"/>
      <c r="H162" s="34"/>
    </row>
    <row r="163" spans="1:8" s="2" customFormat="1" ht="16.899999999999999" customHeight="1">
      <c r="A163" s="33"/>
      <c r="B163" s="34"/>
      <c r="C163" s="241" t="s">
        <v>681</v>
      </c>
      <c r="D163" s="241" t="s">
        <v>682</v>
      </c>
      <c r="E163" s="18" t="s">
        <v>103</v>
      </c>
      <c r="F163" s="179">
        <v>212.28100000000001</v>
      </c>
      <c r="G163" s="33"/>
      <c r="H163" s="34"/>
    </row>
    <row r="164" spans="1:8" s="2" customFormat="1" ht="16.899999999999999" customHeight="1">
      <c r="A164" s="33"/>
      <c r="B164" s="34"/>
      <c r="C164" s="241" t="s">
        <v>687</v>
      </c>
      <c r="D164" s="241" t="s">
        <v>688</v>
      </c>
      <c r="E164" s="18" t="s">
        <v>103</v>
      </c>
      <c r="F164" s="179">
        <v>212.28100000000001</v>
      </c>
      <c r="G164" s="33"/>
      <c r="H164" s="34"/>
    </row>
    <row r="165" spans="1:8" s="2" customFormat="1" ht="16.899999999999999" customHeight="1">
      <c r="A165" s="33"/>
      <c r="B165" s="34"/>
      <c r="C165" s="241" t="s">
        <v>691</v>
      </c>
      <c r="D165" s="241" t="s">
        <v>692</v>
      </c>
      <c r="E165" s="18" t="s">
        <v>103</v>
      </c>
      <c r="F165" s="179">
        <v>230.84399999999999</v>
      </c>
      <c r="G165" s="33"/>
      <c r="H165" s="34"/>
    </row>
    <row r="166" spans="1:8" s="2" customFormat="1" ht="16.899999999999999" customHeight="1">
      <c r="A166" s="33"/>
      <c r="B166" s="34"/>
      <c r="C166" s="237" t="s">
        <v>389</v>
      </c>
      <c r="D166" s="238" t="s">
        <v>390</v>
      </c>
      <c r="E166" s="239" t="s">
        <v>103</v>
      </c>
      <c r="F166" s="240">
        <v>149.60599999999999</v>
      </c>
      <c r="G166" s="33"/>
      <c r="H166" s="34"/>
    </row>
    <row r="167" spans="1:8" s="2" customFormat="1" ht="16.899999999999999" customHeight="1">
      <c r="A167" s="33"/>
      <c r="B167" s="34"/>
      <c r="C167" s="241" t="s">
        <v>1</v>
      </c>
      <c r="D167" s="241" t="s">
        <v>751</v>
      </c>
      <c r="E167" s="18" t="s">
        <v>1</v>
      </c>
      <c r="F167" s="179">
        <v>149.60599999999999</v>
      </c>
      <c r="G167" s="33"/>
      <c r="H167" s="34"/>
    </row>
    <row r="168" spans="1:8" s="2" customFormat="1" ht="16.899999999999999" customHeight="1">
      <c r="A168" s="33"/>
      <c r="B168" s="34"/>
      <c r="C168" s="241" t="s">
        <v>389</v>
      </c>
      <c r="D168" s="241" t="s">
        <v>344</v>
      </c>
      <c r="E168" s="18" t="s">
        <v>1</v>
      </c>
      <c r="F168" s="179">
        <v>149.60599999999999</v>
      </c>
      <c r="G168" s="33"/>
      <c r="H168" s="34"/>
    </row>
    <row r="169" spans="1:8" s="2" customFormat="1" ht="16.899999999999999" customHeight="1">
      <c r="A169" s="33"/>
      <c r="B169" s="34"/>
      <c r="C169" s="242" t="s">
        <v>1499</v>
      </c>
      <c r="D169" s="33"/>
      <c r="E169" s="33"/>
      <c r="F169" s="33"/>
      <c r="G169" s="33"/>
      <c r="H169" s="34"/>
    </row>
    <row r="170" spans="1:8" s="2" customFormat="1" ht="22.5">
      <c r="A170" s="33"/>
      <c r="B170" s="34"/>
      <c r="C170" s="241" t="s">
        <v>748</v>
      </c>
      <c r="D170" s="241" t="s">
        <v>749</v>
      </c>
      <c r="E170" s="18" t="s">
        <v>103</v>
      </c>
      <c r="F170" s="179">
        <v>149.60599999999999</v>
      </c>
      <c r="G170" s="33"/>
      <c r="H170" s="34"/>
    </row>
    <row r="171" spans="1:8" s="2" customFormat="1" ht="16.899999999999999" customHeight="1">
      <c r="A171" s="33"/>
      <c r="B171" s="34"/>
      <c r="C171" s="241" t="s">
        <v>681</v>
      </c>
      <c r="D171" s="241" t="s">
        <v>682</v>
      </c>
      <c r="E171" s="18" t="s">
        <v>103</v>
      </c>
      <c r="F171" s="179">
        <v>212.28100000000001</v>
      </c>
      <c r="G171" s="33"/>
      <c r="H171" s="34"/>
    </row>
    <row r="172" spans="1:8" s="2" customFormat="1" ht="16.899999999999999" customHeight="1">
      <c r="A172" s="33"/>
      <c r="B172" s="34"/>
      <c r="C172" s="241" t="s">
        <v>687</v>
      </c>
      <c r="D172" s="241" t="s">
        <v>688</v>
      </c>
      <c r="E172" s="18" t="s">
        <v>103</v>
      </c>
      <c r="F172" s="179">
        <v>212.28100000000001</v>
      </c>
      <c r="G172" s="33"/>
      <c r="H172" s="34"/>
    </row>
    <row r="173" spans="1:8" s="2" customFormat="1" ht="16.899999999999999" customHeight="1">
      <c r="A173" s="33"/>
      <c r="B173" s="34"/>
      <c r="C173" s="241" t="s">
        <v>691</v>
      </c>
      <c r="D173" s="241" t="s">
        <v>692</v>
      </c>
      <c r="E173" s="18" t="s">
        <v>103</v>
      </c>
      <c r="F173" s="179">
        <v>230.84399999999999</v>
      </c>
      <c r="G173" s="33"/>
      <c r="H173" s="34"/>
    </row>
    <row r="174" spans="1:8" s="2" customFormat="1" ht="16.899999999999999" customHeight="1">
      <c r="A174" s="33"/>
      <c r="B174" s="34"/>
      <c r="C174" s="237" t="s">
        <v>392</v>
      </c>
      <c r="D174" s="238" t="s">
        <v>393</v>
      </c>
      <c r="E174" s="239" t="s">
        <v>103</v>
      </c>
      <c r="F174" s="240">
        <v>0.5</v>
      </c>
      <c r="G174" s="33"/>
      <c r="H174" s="34"/>
    </row>
    <row r="175" spans="1:8" s="2" customFormat="1" ht="16.899999999999999" customHeight="1">
      <c r="A175" s="33"/>
      <c r="B175" s="34"/>
      <c r="C175" s="241" t="s">
        <v>1</v>
      </c>
      <c r="D175" s="241" t="s">
        <v>746</v>
      </c>
      <c r="E175" s="18" t="s">
        <v>1</v>
      </c>
      <c r="F175" s="179">
        <v>0.5</v>
      </c>
      <c r="G175" s="33"/>
      <c r="H175" s="34"/>
    </row>
    <row r="176" spans="1:8" s="2" customFormat="1" ht="16.899999999999999" customHeight="1">
      <c r="A176" s="33"/>
      <c r="B176" s="34"/>
      <c r="C176" s="241" t="s">
        <v>392</v>
      </c>
      <c r="D176" s="241" t="s">
        <v>344</v>
      </c>
      <c r="E176" s="18" t="s">
        <v>1</v>
      </c>
      <c r="F176" s="179">
        <v>0.5</v>
      </c>
      <c r="G176" s="33"/>
      <c r="H176" s="34"/>
    </row>
    <row r="177" spans="1:8" s="2" customFormat="1" ht="16.899999999999999" customHeight="1">
      <c r="A177" s="33"/>
      <c r="B177" s="34"/>
      <c r="C177" s="242" t="s">
        <v>1499</v>
      </c>
      <c r="D177" s="33"/>
      <c r="E177" s="33"/>
      <c r="F177" s="33"/>
      <c r="G177" s="33"/>
      <c r="H177" s="34"/>
    </row>
    <row r="178" spans="1:8" s="2" customFormat="1" ht="22.5">
      <c r="A178" s="33"/>
      <c r="B178" s="34"/>
      <c r="C178" s="241" t="s">
        <v>743</v>
      </c>
      <c r="D178" s="241" t="s">
        <v>744</v>
      </c>
      <c r="E178" s="18" t="s">
        <v>103</v>
      </c>
      <c r="F178" s="179">
        <v>0.5</v>
      </c>
      <c r="G178" s="33"/>
      <c r="H178" s="34"/>
    </row>
    <row r="179" spans="1:8" s="2" customFormat="1" ht="16.899999999999999" customHeight="1">
      <c r="A179" s="33"/>
      <c r="B179" s="34"/>
      <c r="C179" s="241" t="s">
        <v>681</v>
      </c>
      <c r="D179" s="241" t="s">
        <v>682</v>
      </c>
      <c r="E179" s="18" t="s">
        <v>103</v>
      </c>
      <c r="F179" s="179">
        <v>212.28100000000001</v>
      </c>
      <c r="G179" s="33"/>
      <c r="H179" s="34"/>
    </row>
    <row r="180" spans="1:8" s="2" customFormat="1" ht="16.899999999999999" customHeight="1">
      <c r="A180" s="33"/>
      <c r="B180" s="34"/>
      <c r="C180" s="241" t="s">
        <v>687</v>
      </c>
      <c r="D180" s="241" t="s">
        <v>688</v>
      </c>
      <c r="E180" s="18" t="s">
        <v>103</v>
      </c>
      <c r="F180" s="179">
        <v>212.28100000000001</v>
      </c>
      <c r="G180" s="33"/>
      <c r="H180" s="34"/>
    </row>
    <row r="181" spans="1:8" s="2" customFormat="1" ht="16.899999999999999" customHeight="1">
      <c r="A181" s="33"/>
      <c r="B181" s="34"/>
      <c r="C181" s="241" t="s">
        <v>691</v>
      </c>
      <c r="D181" s="241" t="s">
        <v>692</v>
      </c>
      <c r="E181" s="18" t="s">
        <v>103</v>
      </c>
      <c r="F181" s="179">
        <v>230.84399999999999</v>
      </c>
      <c r="G181" s="33"/>
      <c r="H181" s="34"/>
    </row>
    <row r="182" spans="1:8" s="2" customFormat="1" ht="16.899999999999999" customHeight="1">
      <c r="A182" s="33"/>
      <c r="B182" s="34"/>
      <c r="C182" s="237" t="s">
        <v>395</v>
      </c>
      <c r="D182" s="238" t="s">
        <v>396</v>
      </c>
      <c r="E182" s="239" t="s">
        <v>103</v>
      </c>
      <c r="F182" s="240">
        <v>11.25</v>
      </c>
      <c r="G182" s="33"/>
      <c r="H182" s="34"/>
    </row>
    <row r="183" spans="1:8" s="2" customFormat="1" ht="16.899999999999999" customHeight="1">
      <c r="A183" s="33"/>
      <c r="B183" s="34"/>
      <c r="C183" s="241" t="s">
        <v>1</v>
      </c>
      <c r="D183" s="241" t="s">
        <v>730</v>
      </c>
      <c r="E183" s="18" t="s">
        <v>1</v>
      </c>
      <c r="F183" s="179">
        <v>9.9</v>
      </c>
      <c r="G183" s="33"/>
      <c r="H183" s="34"/>
    </row>
    <row r="184" spans="1:8" s="2" customFormat="1" ht="16.899999999999999" customHeight="1">
      <c r="A184" s="33"/>
      <c r="B184" s="34"/>
      <c r="C184" s="241" t="s">
        <v>1</v>
      </c>
      <c r="D184" s="241" t="s">
        <v>731</v>
      </c>
      <c r="E184" s="18" t="s">
        <v>1</v>
      </c>
      <c r="F184" s="179">
        <v>1.35</v>
      </c>
      <c r="G184" s="33"/>
      <c r="H184" s="34"/>
    </row>
    <row r="185" spans="1:8" s="2" customFormat="1" ht="16.899999999999999" customHeight="1">
      <c r="A185" s="33"/>
      <c r="B185" s="34"/>
      <c r="C185" s="241" t="s">
        <v>395</v>
      </c>
      <c r="D185" s="241" t="s">
        <v>344</v>
      </c>
      <c r="E185" s="18" t="s">
        <v>1</v>
      </c>
      <c r="F185" s="179">
        <v>11.25</v>
      </c>
      <c r="G185" s="33"/>
      <c r="H185" s="34"/>
    </row>
    <row r="186" spans="1:8" s="2" customFormat="1" ht="16.899999999999999" customHeight="1">
      <c r="A186" s="33"/>
      <c r="B186" s="34"/>
      <c r="C186" s="242" t="s">
        <v>1499</v>
      </c>
      <c r="D186" s="33"/>
      <c r="E186" s="33"/>
      <c r="F186" s="33"/>
      <c r="G186" s="33"/>
      <c r="H186" s="34"/>
    </row>
    <row r="187" spans="1:8" s="2" customFormat="1" ht="22.5">
      <c r="A187" s="33"/>
      <c r="B187" s="34"/>
      <c r="C187" s="241" t="s">
        <v>727</v>
      </c>
      <c r="D187" s="241" t="s">
        <v>728</v>
      </c>
      <c r="E187" s="18" t="s">
        <v>103</v>
      </c>
      <c r="F187" s="179">
        <v>11.25</v>
      </c>
      <c r="G187" s="33"/>
      <c r="H187" s="34"/>
    </row>
    <row r="188" spans="1:8" s="2" customFormat="1" ht="16.899999999999999" customHeight="1">
      <c r="A188" s="33"/>
      <c r="B188" s="34"/>
      <c r="C188" s="241" t="s">
        <v>681</v>
      </c>
      <c r="D188" s="241" t="s">
        <v>682</v>
      </c>
      <c r="E188" s="18" t="s">
        <v>103</v>
      </c>
      <c r="F188" s="179">
        <v>212.28100000000001</v>
      </c>
      <c r="G188" s="33"/>
      <c r="H188" s="34"/>
    </row>
    <row r="189" spans="1:8" s="2" customFormat="1" ht="16.899999999999999" customHeight="1">
      <c r="A189" s="33"/>
      <c r="B189" s="34"/>
      <c r="C189" s="241" t="s">
        <v>687</v>
      </c>
      <c r="D189" s="241" t="s">
        <v>688</v>
      </c>
      <c r="E189" s="18" t="s">
        <v>103</v>
      </c>
      <c r="F189" s="179">
        <v>212.28100000000001</v>
      </c>
      <c r="G189" s="33"/>
      <c r="H189" s="34"/>
    </row>
    <row r="190" spans="1:8" s="2" customFormat="1" ht="16.899999999999999" customHeight="1">
      <c r="A190" s="33"/>
      <c r="B190" s="34"/>
      <c r="C190" s="241" t="s">
        <v>691</v>
      </c>
      <c r="D190" s="241" t="s">
        <v>692</v>
      </c>
      <c r="E190" s="18" t="s">
        <v>103</v>
      </c>
      <c r="F190" s="179">
        <v>230.84399999999999</v>
      </c>
      <c r="G190" s="33"/>
      <c r="H190" s="34"/>
    </row>
    <row r="191" spans="1:8" s="2" customFormat="1" ht="16.899999999999999" customHeight="1">
      <c r="A191" s="33"/>
      <c r="B191" s="34"/>
      <c r="C191" s="237" t="s">
        <v>398</v>
      </c>
      <c r="D191" s="238" t="s">
        <v>399</v>
      </c>
      <c r="E191" s="239" t="s">
        <v>103</v>
      </c>
      <c r="F191" s="240">
        <v>18.562999999999999</v>
      </c>
      <c r="G191" s="33"/>
      <c r="H191" s="34"/>
    </row>
    <row r="192" spans="1:8" s="2" customFormat="1" ht="16.899999999999999" customHeight="1">
      <c r="A192" s="33"/>
      <c r="B192" s="34"/>
      <c r="C192" s="241" t="s">
        <v>1</v>
      </c>
      <c r="D192" s="241" t="s">
        <v>711</v>
      </c>
      <c r="E192" s="18" t="s">
        <v>1</v>
      </c>
      <c r="F192" s="179">
        <v>0</v>
      </c>
      <c r="G192" s="33"/>
      <c r="H192" s="34"/>
    </row>
    <row r="193" spans="1:8" s="2" customFormat="1" ht="16.899999999999999" customHeight="1">
      <c r="A193" s="33"/>
      <c r="B193" s="34"/>
      <c r="C193" s="241" t="s">
        <v>1</v>
      </c>
      <c r="D193" s="241" t="s">
        <v>712</v>
      </c>
      <c r="E193" s="18" t="s">
        <v>1</v>
      </c>
      <c r="F193" s="179">
        <v>18.562999999999999</v>
      </c>
      <c r="G193" s="33"/>
      <c r="H193" s="34"/>
    </row>
    <row r="194" spans="1:8" s="2" customFormat="1" ht="16.899999999999999" customHeight="1">
      <c r="A194" s="33"/>
      <c r="B194" s="34"/>
      <c r="C194" s="241" t="s">
        <v>398</v>
      </c>
      <c r="D194" s="241" t="s">
        <v>344</v>
      </c>
      <c r="E194" s="18" t="s">
        <v>1</v>
      </c>
      <c r="F194" s="179">
        <v>18.562999999999999</v>
      </c>
      <c r="G194" s="33"/>
      <c r="H194" s="34"/>
    </row>
    <row r="195" spans="1:8" s="2" customFormat="1" ht="16.899999999999999" customHeight="1">
      <c r="A195" s="33"/>
      <c r="B195" s="34"/>
      <c r="C195" s="242" t="s">
        <v>1499</v>
      </c>
      <c r="D195" s="33"/>
      <c r="E195" s="33"/>
      <c r="F195" s="33"/>
      <c r="G195" s="33"/>
      <c r="H195" s="34"/>
    </row>
    <row r="196" spans="1:8" s="2" customFormat="1" ht="16.899999999999999" customHeight="1">
      <c r="A196" s="33"/>
      <c r="B196" s="34"/>
      <c r="C196" s="241" t="s">
        <v>708</v>
      </c>
      <c r="D196" s="241" t="s">
        <v>709</v>
      </c>
      <c r="E196" s="18" t="s">
        <v>103</v>
      </c>
      <c r="F196" s="179">
        <v>18.562999999999999</v>
      </c>
      <c r="G196" s="33"/>
      <c r="H196" s="34"/>
    </row>
    <row r="197" spans="1:8" s="2" customFormat="1" ht="22.5">
      <c r="A197" s="33"/>
      <c r="B197" s="34"/>
      <c r="C197" s="241" t="s">
        <v>666</v>
      </c>
      <c r="D197" s="241" t="s">
        <v>667</v>
      </c>
      <c r="E197" s="18" t="s">
        <v>103</v>
      </c>
      <c r="F197" s="179">
        <v>18.562999999999999</v>
      </c>
      <c r="G197" s="33"/>
      <c r="H197" s="34"/>
    </row>
    <row r="198" spans="1:8" s="2" customFormat="1" ht="22.5">
      <c r="A198" s="33"/>
      <c r="B198" s="34"/>
      <c r="C198" s="241" t="s">
        <v>677</v>
      </c>
      <c r="D198" s="241" t="s">
        <v>678</v>
      </c>
      <c r="E198" s="18" t="s">
        <v>103</v>
      </c>
      <c r="F198" s="179">
        <v>18.562999999999999</v>
      </c>
      <c r="G198" s="33"/>
      <c r="H198" s="34"/>
    </row>
    <row r="199" spans="1:8" s="2" customFormat="1" ht="16.899999999999999" customHeight="1">
      <c r="A199" s="33"/>
      <c r="B199" s="34"/>
      <c r="C199" s="241" t="s">
        <v>691</v>
      </c>
      <c r="D199" s="241" t="s">
        <v>692</v>
      </c>
      <c r="E199" s="18" t="s">
        <v>103</v>
      </c>
      <c r="F199" s="179">
        <v>230.84399999999999</v>
      </c>
      <c r="G199" s="33"/>
      <c r="H199" s="34"/>
    </row>
    <row r="200" spans="1:8" s="2" customFormat="1" ht="22.5">
      <c r="A200" s="33"/>
      <c r="B200" s="34"/>
      <c r="C200" s="241" t="s">
        <v>696</v>
      </c>
      <c r="D200" s="241" t="s">
        <v>697</v>
      </c>
      <c r="E200" s="18" t="s">
        <v>103</v>
      </c>
      <c r="F200" s="179">
        <v>18.562999999999999</v>
      </c>
      <c r="G200" s="33"/>
      <c r="H200" s="34"/>
    </row>
    <row r="201" spans="1:8" s="2" customFormat="1" ht="16.899999999999999" customHeight="1">
      <c r="A201" s="33"/>
      <c r="B201" s="34"/>
      <c r="C201" s="241" t="s">
        <v>700</v>
      </c>
      <c r="D201" s="241" t="s">
        <v>701</v>
      </c>
      <c r="E201" s="18" t="s">
        <v>103</v>
      </c>
      <c r="F201" s="179">
        <v>18.562999999999999</v>
      </c>
      <c r="G201" s="33"/>
      <c r="H201" s="34"/>
    </row>
    <row r="202" spans="1:8" s="2" customFormat="1" ht="16.899999999999999" customHeight="1">
      <c r="A202" s="33"/>
      <c r="B202" s="34"/>
      <c r="C202" s="241" t="s">
        <v>704</v>
      </c>
      <c r="D202" s="241" t="s">
        <v>705</v>
      </c>
      <c r="E202" s="18" t="s">
        <v>103</v>
      </c>
      <c r="F202" s="179">
        <v>18.562999999999999</v>
      </c>
      <c r="G202" s="33"/>
      <c r="H202" s="34"/>
    </row>
    <row r="203" spans="1:8" s="2" customFormat="1" ht="16.899999999999999" customHeight="1">
      <c r="A203" s="33"/>
      <c r="B203" s="34"/>
      <c r="C203" s="237" t="s">
        <v>1552</v>
      </c>
      <c r="D203" s="238" t="s">
        <v>1553</v>
      </c>
      <c r="E203" s="239" t="s">
        <v>103</v>
      </c>
      <c r="F203" s="240">
        <v>1315.1179999999999</v>
      </c>
      <c r="G203" s="33"/>
      <c r="H203" s="34"/>
    </row>
    <row r="204" spans="1:8" s="2" customFormat="1" ht="16.899999999999999" customHeight="1">
      <c r="A204" s="33"/>
      <c r="B204" s="34"/>
      <c r="C204" s="237" t="s">
        <v>1554</v>
      </c>
      <c r="D204" s="238" t="s">
        <v>1555</v>
      </c>
      <c r="E204" s="239" t="s">
        <v>103</v>
      </c>
      <c r="F204" s="240">
        <v>751.49599999999998</v>
      </c>
      <c r="G204" s="33"/>
      <c r="H204" s="34"/>
    </row>
    <row r="205" spans="1:8" s="2" customFormat="1" ht="16.899999999999999" customHeight="1">
      <c r="A205" s="33"/>
      <c r="B205" s="34"/>
      <c r="C205" s="237" t="s">
        <v>1556</v>
      </c>
      <c r="D205" s="238" t="s">
        <v>1557</v>
      </c>
      <c r="E205" s="239" t="s">
        <v>103</v>
      </c>
      <c r="F205" s="240">
        <v>859.98</v>
      </c>
      <c r="G205" s="33"/>
      <c r="H205" s="34"/>
    </row>
    <row r="206" spans="1:8" s="2" customFormat="1" ht="16.899999999999999" customHeight="1">
      <c r="A206" s="33"/>
      <c r="B206" s="34"/>
      <c r="C206" s="237" t="s">
        <v>1558</v>
      </c>
      <c r="D206" s="238" t="s">
        <v>1559</v>
      </c>
      <c r="E206" s="239" t="s">
        <v>103</v>
      </c>
      <c r="F206" s="240">
        <v>0</v>
      </c>
      <c r="G206" s="33"/>
      <c r="H206" s="34"/>
    </row>
    <row r="207" spans="1:8" s="2" customFormat="1" ht="16.899999999999999" customHeight="1">
      <c r="A207" s="33"/>
      <c r="B207" s="34"/>
      <c r="C207" s="237" t="s">
        <v>401</v>
      </c>
      <c r="D207" s="238" t="s">
        <v>402</v>
      </c>
      <c r="E207" s="239" t="s">
        <v>103</v>
      </c>
      <c r="F207" s="240">
        <v>26.53</v>
      </c>
      <c r="G207" s="33"/>
      <c r="H207" s="34"/>
    </row>
    <row r="208" spans="1:8" s="2" customFormat="1" ht="16.899999999999999" customHeight="1">
      <c r="A208" s="33"/>
      <c r="B208" s="34"/>
      <c r="C208" s="241" t="s">
        <v>1</v>
      </c>
      <c r="D208" s="241" t="s">
        <v>1203</v>
      </c>
      <c r="E208" s="18" t="s">
        <v>1</v>
      </c>
      <c r="F208" s="179">
        <v>0</v>
      </c>
      <c r="G208" s="33"/>
      <c r="H208" s="34"/>
    </row>
    <row r="209" spans="1:8" s="2" customFormat="1" ht="16.899999999999999" customHeight="1">
      <c r="A209" s="33"/>
      <c r="B209" s="34"/>
      <c r="C209" s="241" t="s">
        <v>1</v>
      </c>
      <c r="D209" s="241" t="s">
        <v>1204</v>
      </c>
      <c r="E209" s="18" t="s">
        <v>1</v>
      </c>
      <c r="F209" s="179">
        <v>4.68</v>
      </c>
      <c r="G209" s="33"/>
      <c r="H209" s="34"/>
    </row>
    <row r="210" spans="1:8" s="2" customFormat="1" ht="16.899999999999999" customHeight="1">
      <c r="A210" s="33"/>
      <c r="B210" s="34"/>
      <c r="C210" s="241" t="s">
        <v>1</v>
      </c>
      <c r="D210" s="241" t="s">
        <v>1205</v>
      </c>
      <c r="E210" s="18" t="s">
        <v>1</v>
      </c>
      <c r="F210" s="179">
        <v>7.3879999999999999</v>
      </c>
      <c r="G210" s="33"/>
      <c r="H210" s="34"/>
    </row>
    <row r="211" spans="1:8" s="2" customFormat="1" ht="16.899999999999999" customHeight="1">
      <c r="A211" s="33"/>
      <c r="B211" s="34"/>
      <c r="C211" s="241" t="s">
        <v>1</v>
      </c>
      <c r="D211" s="241" t="s">
        <v>1206</v>
      </c>
      <c r="E211" s="18" t="s">
        <v>1</v>
      </c>
      <c r="F211" s="179">
        <v>7.3879999999999999</v>
      </c>
      <c r="G211" s="33"/>
      <c r="H211" s="34"/>
    </row>
    <row r="212" spans="1:8" s="2" customFormat="1" ht="16.899999999999999" customHeight="1">
      <c r="A212" s="33"/>
      <c r="B212" s="34"/>
      <c r="C212" s="241" t="s">
        <v>1</v>
      </c>
      <c r="D212" s="241" t="s">
        <v>1207</v>
      </c>
      <c r="E212" s="18" t="s">
        <v>1</v>
      </c>
      <c r="F212" s="179">
        <v>7.0739999999999998</v>
      </c>
      <c r="G212" s="33"/>
      <c r="H212" s="34"/>
    </row>
    <row r="213" spans="1:8" s="2" customFormat="1" ht="16.899999999999999" customHeight="1">
      <c r="A213" s="33"/>
      <c r="B213" s="34"/>
      <c r="C213" s="241" t="s">
        <v>401</v>
      </c>
      <c r="D213" s="241" t="s">
        <v>344</v>
      </c>
      <c r="E213" s="18" t="s">
        <v>1</v>
      </c>
      <c r="F213" s="179">
        <v>26.53</v>
      </c>
      <c r="G213" s="33"/>
      <c r="H213" s="34"/>
    </row>
    <row r="214" spans="1:8" s="2" customFormat="1" ht="16.899999999999999" customHeight="1">
      <c r="A214" s="33"/>
      <c r="B214" s="34"/>
      <c r="C214" s="242" t="s">
        <v>1499</v>
      </c>
      <c r="D214" s="33"/>
      <c r="E214" s="33"/>
      <c r="F214" s="33"/>
      <c r="G214" s="33"/>
      <c r="H214" s="34"/>
    </row>
    <row r="215" spans="1:8" s="2" customFormat="1" ht="16.899999999999999" customHeight="1">
      <c r="A215" s="33"/>
      <c r="B215" s="34"/>
      <c r="C215" s="241" t="s">
        <v>1243</v>
      </c>
      <c r="D215" s="241" t="s">
        <v>1244</v>
      </c>
      <c r="E215" s="18" t="s">
        <v>103</v>
      </c>
      <c r="F215" s="179">
        <v>178.58099999999999</v>
      </c>
      <c r="G215" s="33"/>
      <c r="H215" s="34"/>
    </row>
    <row r="216" spans="1:8" s="2" customFormat="1" ht="22.5">
      <c r="A216" s="33"/>
      <c r="B216" s="34"/>
      <c r="C216" s="241" t="s">
        <v>612</v>
      </c>
      <c r="D216" s="241" t="s">
        <v>613</v>
      </c>
      <c r="E216" s="18" t="s">
        <v>103</v>
      </c>
      <c r="F216" s="179">
        <v>98.433999999999997</v>
      </c>
      <c r="G216" s="33"/>
      <c r="H216" s="34"/>
    </row>
    <row r="217" spans="1:8" s="2" customFormat="1" ht="16.899999999999999" customHeight="1">
      <c r="A217" s="33"/>
      <c r="B217" s="34"/>
      <c r="C217" s="241" t="s">
        <v>621</v>
      </c>
      <c r="D217" s="241" t="s">
        <v>622</v>
      </c>
      <c r="E217" s="18" t="s">
        <v>103</v>
      </c>
      <c r="F217" s="179">
        <v>32.630000000000003</v>
      </c>
      <c r="G217" s="33"/>
      <c r="H217" s="34"/>
    </row>
    <row r="218" spans="1:8" s="2" customFormat="1" ht="16.899999999999999" customHeight="1">
      <c r="A218" s="33"/>
      <c r="B218" s="34"/>
      <c r="C218" s="241" t="s">
        <v>1238</v>
      </c>
      <c r="D218" s="241" t="s">
        <v>1239</v>
      </c>
      <c r="E218" s="18" t="s">
        <v>103</v>
      </c>
      <c r="F218" s="179">
        <v>143.155</v>
      </c>
      <c r="G218" s="33"/>
      <c r="H218" s="34"/>
    </row>
    <row r="219" spans="1:8" s="2" customFormat="1" ht="16.899999999999999" customHeight="1">
      <c r="A219" s="33"/>
      <c r="B219" s="34"/>
      <c r="C219" s="237" t="s">
        <v>404</v>
      </c>
      <c r="D219" s="238" t="s">
        <v>405</v>
      </c>
      <c r="E219" s="239" t="s">
        <v>103</v>
      </c>
      <c r="F219" s="240">
        <v>71.903999999999996</v>
      </c>
      <c r="G219" s="33"/>
      <c r="H219" s="34"/>
    </row>
    <row r="220" spans="1:8" s="2" customFormat="1" ht="16.899999999999999" customHeight="1">
      <c r="A220" s="33"/>
      <c r="B220" s="34"/>
      <c r="C220" s="241" t="s">
        <v>1</v>
      </c>
      <c r="D220" s="241" t="s">
        <v>1251</v>
      </c>
      <c r="E220" s="18" t="s">
        <v>1</v>
      </c>
      <c r="F220" s="179">
        <v>0</v>
      </c>
      <c r="G220" s="33"/>
      <c r="H220" s="34"/>
    </row>
    <row r="221" spans="1:8" s="2" customFormat="1" ht="16.899999999999999" customHeight="1">
      <c r="A221" s="33"/>
      <c r="B221" s="34"/>
      <c r="C221" s="241" t="s">
        <v>1</v>
      </c>
      <c r="D221" s="241" t="s">
        <v>1252</v>
      </c>
      <c r="E221" s="18" t="s">
        <v>1</v>
      </c>
      <c r="F221" s="179">
        <v>6.3419999999999996</v>
      </c>
      <c r="G221" s="33"/>
      <c r="H221" s="34"/>
    </row>
    <row r="222" spans="1:8" s="2" customFormat="1" ht="16.899999999999999" customHeight="1">
      <c r="A222" s="33"/>
      <c r="B222" s="34"/>
      <c r="C222" s="241" t="s">
        <v>1</v>
      </c>
      <c r="D222" s="241" t="s">
        <v>1253</v>
      </c>
      <c r="E222" s="18" t="s">
        <v>1</v>
      </c>
      <c r="F222" s="179">
        <v>21.643999999999998</v>
      </c>
      <c r="G222" s="33"/>
      <c r="H222" s="34"/>
    </row>
    <row r="223" spans="1:8" s="2" customFormat="1" ht="16.899999999999999" customHeight="1">
      <c r="A223" s="33"/>
      <c r="B223" s="34"/>
      <c r="C223" s="241" t="s">
        <v>1</v>
      </c>
      <c r="D223" s="241" t="s">
        <v>1254</v>
      </c>
      <c r="E223" s="18" t="s">
        <v>1</v>
      </c>
      <c r="F223" s="179">
        <v>22.423999999999999</v>
      </c>
      <c r="G223" s="33"/>
      <c r="H223" s="34"/>
    </row>
    <row r="224" spans="1:8" s="2" customFormat="1" ht="16.899999999999999" customHeight="1">
      <c r="A224" s="33"/>
      <c r="B224" s="34"/>
      <c r="C224" s="241" t="s">
        <v>1</v>
      </c>
      <c r="D224" s="241" t="s">
        <v>1255</v>
      </c>
      <c r="E224" s="18" t="s">
        <v>1</v>
      </c>
      <c r="F224" s="179">
        <v>21.494</v>
      </c>
      <c r="G224" s="33"/>
      <c r="H224" s="34"/>
    </row>
    <row r="225" spans="1:8" s="2" customFormat="1" ht="16.899999999999999" customHeight="1">
      <c r="A225" s="33"/>
      <c r="B225" s="34"/>
      <c r="C225" s="241" t="s">
        <v>404</v>
      </c>
      <c r="D225" s="241" t="s">
        <v>344</v>
      </c>
      <c r="E225" s="18" t="s">
        <v>1</v>
      </c>
      <c r="F225" s="179">
        <v>71.903999999999996</v>
      </c>
      <c r="G225" s="33"/>
      <c r="H225" s="34"/>
    </row>
    <row r="226" spans="1:8" s="2" customFormat="1" ht="16.899999999999999" customHeight="1">
      <c r="A226" s="33"/>
      <c r="B226" s="34"/>
      <c r="C226" s="242" t="s">
        <v>1499</v>
      </c>
      <c r="D226" s="33"/>
      <c r="E226" s="33"/>
      <c r="F226" s="33"/>
      <c r="G226" s="33"/>
      <c r="H226" s="34"/>
    </row>
    <row r="227" spans="1:8" s="2" customFormat="1" ht="16.899999999999999" customHeight="1">
      <c r="A227" s="33"/>
      <c r="B227" s="34"/>
      <c r="C227" s="241" t="s">
        <v>1243</v>
      </c>
      <c r="D227" s="241" t="s">
        <v>1244</v>
      </c>
      <c r="E227" s="18" t="s">
        <v>103</v>
      </c>
      <c r="F227" s="179">
        <v>178.58099999999999</v>
      </c>
      <c r="G227" s="33"/>
      <c r="H227" s="34"/>
    </row>
    <row r="228" spans="1:8" s="2" customFormat="1" ht="22.5">
      <c r="A228" s="33"/>
      <c r="B228" s="34"/>
      <c r="C228" s="241" t="s">
        <v>612</v>
      </c>
      <c r="D228" s="241" t="s">
        <v>613</v>
      </c>
      <c r="E228" s="18" t="s">
        <v>103</v>
      </c>
      <c r="F228" s="179">
        <v>98.433999999999997</v>
      </c>
      <c r="G228" s="33"/>
      <c r="H228" s="34"/>
    </row>
    <row r="229" spans="1:8" s="2" customFormat="1" ht="16.899999999999999" customHeight="1">
      <c r="A229" s="33"/>
      <c r="B229" s="34"/>
      <c r="C229" s="241" t="s">
        <v>1229</v>
      </c>
      <c r="D229" s="241" t="s">
        <v>1230</v>
      </c>
      <c r="E229" s="18" t="s">
        <v>103</v>
      </c>
      <c r="F229" s="179">
        <v>116.625</v>
      </c>
      <c r="G229" s="33"/>
      <c r="H229" s="34"/>
    </row>
    <row r="230" spans="1:8" s="2" customFormat="1" ht="16.899999999999999" customHeight="1">
      <c r="A230" s="33"/>
      <c r="B230" s="34"/>
      <c r="C230" s="241" t="s">
        <v>1234</v>
      </c>
      <c r="D230" s="241" t="s">
        <v>1235</v>
      </c>
      <c r="E230" s="18" t="s">
        <v>103</v>
      </c>
      <c r="F230" s="179">
        <v>116.625</v>
      </c>
      <c r="G230" s="33"/>
      <c r="H230" s="34"/>
    </row>
    <row r="231" spans="1:8" s="2" customFormat="1" ht="16.899999999999999" customHeight="1">
      <c r="A231" s="33"/>
      <c r="B231" s="34"/>
      <c r="C231" s="241" t="s">
        <v>1238</v>
      </c>
      <c r="D231" s="241" t="s">
        <v>1239</v>
      </c>
      <c r="E231" s="18" t="s">
        <v>103</v>
      </c>
      <c r="F231" s="179">
        <v>143.155</v>
      </c>
      <c r="G231" s="33"/>
      <c r="H231" s="34"/>
    </row>
    <row r="232" spans="1:8" s="2" customFormat="1" ht="16.899999999999999" customHeight="1">
      <c r="A232" s="33"/>
      <c r="B232" s="34"/>
      <c r="C232" s="241" t="s">
        <v>1274</v>
      </c>
      <c r="D232" s="241" t="s">
        <v>1275</v>
      </c>
      <c r="E232" s="18" t="s">
        <v>103</v>
      </c>
      <c r="F232" s="179">
        <v>336.84500000000003</v>
      </c>
      <c r="G232" s="33"/>
      <c r="H232" s="34"/>
    </row>
    <row r="233" spans="1:8" s="2" customFormat="1" ht="16.899999999999999" customHeight="1">
      <c r="A233" s="33"/>
      <c r="B233" s="34"/>
      <c r="C233" s="237" t="s">
        <v>1250</v>
      </c>
      <c r="D233" s="238" t="s">
        <v>1560</v>
      </c>
      <c r="E233" s="239" t="s">
        <v>103</v>
      </c>
      <c r="F233" s="240">
        <v>35.426000000000002</v>
      </c>
      <c r="G233" s="33"/>
      <c r="H233" s="34"/>
    </row>
    <row r="234" spans="1:8" s="2" customFormat="1" ht="16.899999999999999" customHeight="1">
      <c r="A234" s="33"/>
      <c r="B234" s="34"/>
      <c r="C234" s="241" t="s">
        <v>1</v>
      </c>
      <c r="D234" s="241" t="s">
        <v>1246</v>
      </c>
      <c r="E234" s="18" t="s">
        <v>1</v>
      </c>
      <c r="F234" s="179">
        <v>0</v>
      </c>
      <c r="G234" s="33"/>
      <c r="H234" s="34"/>
    </row>
    <row r="235" spans="1:8" s="2" customFormat="1" ht="16.899999999999999" customHeight="1">
      <c r="A235" s="33"/>
      <c r="B235" s="34"/>
      <c r="C235" s="241" t="s">
        <v>1</v>
      </c>
      <c r="D235" s="241" t="s">
        <v>1247</v>
      </c>
      <c r="E235" s="18" t="s">
        <v>1</v>
      </c>
      <c r="F235" s="179">
        <v>14.2</v>
      </c>
      <c r="G235" s="33"/>
      <c r="H235" s="34"/>
    </row>
    <row r="236" spans="1:8" s="2" customFormat="1" ht="16.899999999999999" customHeight="1">
      <c r="A236" s="33"/>
      <c r="B236" s="34"/>
      <c r="C236" s="241" t="s">
        <v>1</v>
      </c>
      <c r="D236" s="241" t="s">
        <v>1248</v>
      </c>
      <c r="E236" s="18" t="s">
        <v>1</v>
      </c>
      <c r="F236" s="179">
        <v>10.613</v>
      </c>
      <c r="G236" s="33"/>
      <c r="H236" s="34"/>
    </row>
    <row r="237" spans="1:8" s="2" customFormat="1" ht="16.899999999999999" customHeight="1">
      <c r="A237" s="33"/>
      <c r="B237" s="34"/>
      <c r="C237" s="241" t="s">
        <v>1</v>
      </c>
      <c r="D237" s="241" t="s">
        <v>1249</v>
      </c>
      <c r="E237" s="18" t="s">
        <v>1</v>
      </c>
      <c r="F237" s="179">
        <v>10.613</v>
      </c>
      <c r="G237" s="33"/>
      <c r="H237" s="34"/>
    </row>
    <row r="238" spans="1:8" s="2" customFormat="1" ht="16.899999999999999" customHeight="1">
      <c r="A238" s="33"/>
      <c r="B238" s="34"/>
      <c r="C238" s="241" t="s">
        <v>1250</v>
      </c>
      <c r="D238" s="241" t="s">
        <v>344</v>
      </c>
      <c r="E238" s="18" t="s">
        <v>1</v>
      </c>
      <c r="F238" s="179">
        <v>35.426000000000002</v>
      </c>
      <c r="G238" s="33"/>
      <c r="H238" s="34"/>
    </row>
    <row r="239" spans="1:8" s="2" customFormat="1" ht="16.899999999999999" customHeight="1">
      <c r="A239" s="33"/>
      <c r="B239" s="34"/>
      <c r="C239" s="237" t="s">
        <v>407</v>
      </c>
      <c r="D239" s="238" t="s">
        <v>408</v>
      </c>
      <c r="E239" s="239" t="s">
        <v>103</v>
      </c>
      <c r="F239" s="240">
        <v>44.720999999999997</v>
      </c>
      <c r="G239" s="33"/>
      <c r="H239" s="34"/>
    </row>
    <row r="240" spans="1:8" s="2" customFormat="1" ht="16.899999999999999" customHeight="1">
      <c r="A240" s="33"/>
      <c r="B240" s="34"/>
      <c r="C240" s="241" t="s">
        <v>1</v>
      </c>
      <c r="D240" s="241" t="s">
        <v>1256</v>
      </c>
      <c r="E240" s="18" t="s">
        <v>1</v>
      </c>
      <c r="F240" s="179">
        <v>0</v>
      </c>
      <c r="G240" s="33"/>
      <c r="H240" s="34"/>
    </row>
    <row r="241" spans="1:8" s="2" customFormat="1" ht="16.899999999999999" customHeight="1">
      <c r="A241" s="33"/>
      <c r="B241" s="34"/>
      <c r="C241" s="241" t="s">
        <v>1</v>
      </c>
      <c r="D241" s="241" t="s">
        <v>1257</v>
      </c>
      <c r="E241" s="18" t="s">
        <v>1</v>
      </c>
      <c r="F241" s="179">
        <v>11.275</v>
      </c>
      <c r="G241" s="33"/>
      <c r="H241" s="34"/>
    </row>
    <row r="242" spans="1:8" s="2" customFormat="1" ht="16.899999999999999" customHeight="1">
      <c r="A242" s="33"/>
      <c r="B242" s="34"/>
      <c r="C242" s="241" t="s">
        <v>1</v>
      </c>
      <c r="D242" s="241" t="s">
        <v>1258</v>
      </c>
      <c r="E242" s="18" t="s">
        <v>1</v>
      </c>
      <c r="F242" s="179">
        <v>11.224</v>
      </c>
      <c r="G242" s="33"/>
      <c r="H242" s="34"/>
    </row>
    <row r="243" spans="1:8" s="2" customFormat="1" ht="16.899999999999999" customHeight="1">
      <c r="A243" s="33"/>
      <c r="B243" s="34"/>
      <c r="C243" s="241" t="s">
        <v>1</v>
      </c>
      <c r="D243" s="241" t="s">
        <v>1259</v>
      </c>
      <c r="E243" s="18" t="s">
        <v>1</v>
      </c>
      <c r="F243" s="179">
        <v>11.224</v>
      </c>
      <c r="G243" s="33"/>
      <c r="H243" s="34"/>
    </row>
    <row r="244" spans="1:8" s="2" customFormat="1" ht="16.899999999999999" customHeight="1">
      <c r="A244" s="33"/>
      <c r="B244" s="34"/>
      <c r="C244" s="241" t="s">
        <v>1</v>
      </c>
      <c r="D244" s="241" t="s">
        <v>1260</v>
      </c>
      <c r="E244" s="18" t="s">
        <v>1</v>
      </c>
      <c r="F244" s="179">
        <v>10.997999999999999</v>
      </c>
      <c r="G244" s="33"/>
      <c r="H244" s="34"/>
    </row>
    <row r="245" spans="1:8" s="2" customFormat="1" ht="16.899999999999999" customHeight="1">
      <c r="A245" s="33"/>
      <c r="B245" s="34"/>
      <c r="C245" s="241" t="s">
        <v>407</v>
      </c>
      <c r="D245" s="241" t="s">
        <v>344</v>
      </c>
      <c r="E245" s="18" t="s">
        <v>1</v>
      </c>
      <c r="F245" s="179">
        <v>44.720999999999997</v>
      </c>
      <c r="G245" s="33"/>
      <c r="H245" s="34"/>
    </row>
    <row r="246" spans="1:8" s="2" customFormat="1" ht="16.899999999999999" customHeight="1">
      <c r="A246" s="33"/>
      <c r="B246" s="34"/>
      <c r="C246" s="242" t="s">
        <v>1499</v>
      </c>
      <c r="D246" s="33"/>
      <c r="E246" s="33"/>
      <c r="F246" s="33"/>
      <c r="G246" s="33"/>
      <c r="H246" s="34"/>
    </row>
    <row r="247" spans="1:8" s="2" customFormat="1" ht="16.899999999999999" customHeight="1">
      <c r="A247" s="33"/>
      <c r="B247" s="34"/>
      <c r="C247" s="241" t="s">
        <v>1243</v>
      </c>
      <c r="D247" s="241" t="s">
        <v>1244</v>
      </c>
      <c r="E247" s="18" t="s">
        <v>103</v>
      </c>
      <c r="F247" s="179">
        <v>178.58099999999999</v>
      </c>
      <c r="G247" s="33"/>
      <c r="H247" s="34"/>
    </row>
    <row r="248" spans="1:8" s="2" customFormat="1" ht="22.5">
      <c r="A248" s="33"/>
      <c r="B248" s="34"/>
      <c r="C248" s="241" t="s">
        <v>608</v>
      </c>
      <c r="D248" s="241" t="s">
        <v>609</v>
      </c>
      <c r="E248" s="18" t="s">
        <v>103</v>
      </c>
      <c r="F248" s="179">
        <v>44.720999999999997</v>
      </c>
      <c r="G248" s="33"/>
      <c r="H248" s="34"/>
    </row>
    <row r="249" spans="1:8" s="2" customFormat="1" ht="16.899999999999999" customHeight="1">
      <c r="A249" s="33"/>
      <c r="B249" s="34"/>
      <c r="C249" s="241" t="s">
        <v>1229</v>
      </c>
      <c r="D249" s="241" t="s">
        <v>1230</v>
      </c>
      <c r="E249" s="18" t="s">
        <v>103</v>
      </c>
      <c r="F249" s="179">
        <v>116.625</v>
      </c>
      <c r="G249" s="33"/>
      <c r="H249" s="34"/>
    </row>
    <row r="250" spans="1:8" s="2" customFormat="1" ht="16.899999999999999" customHeight="1">
      <c r="A250" s="33"/>
      <c r="B250" s="34"/>
      <c r="C250" s="241" t="s">
        <v>1234</v>
      </c>
      <c r="D250" s="241" t="s">
        <v>1235</v>
      </c>
      <c r="E250" s="18" t="s">
        <v>103</v>
      </c>
      <c r="F250" s="179">
        <v>116.625</v>
      </c>
      <c r="G250" s="33"/>
      <c r="H250" s="34"/>
    </row>
    <row r="251" spans="1:8" s="2" customFormat="1" ht="16.899999999999999" customHeight="1">
      <c r="A251" s="33"/>
      <c r="B251" s="34"/>
      <c r="C251" s="241" t="s">
        <v>1238</v>
      </c>
      <c r="D251" s="241" t="s">
        <v>1239</v>
      </c>
      <c r="E251" s="18" t="s">
        <v>103</v>
      </c>
      <c r="F251" s="179">
        <v>143.155</v>
      </c>
      <c r="G251" s="33"/>
      <c r="H251" s="34"/>
    </row>
    <row r="252" spans="1:8" s="2" customFormat="1" ht="16.899999999999999" customHeight="1">
      <c r="A252" s="33"/>
      <c r="B252" s="34"/>
      <c r="C252" s="241" t="s">
        <v>1274</v>
      </c>
      <c r="D252" s="241" t="s">
        <v>1275</v>
      </c>
      <c r="E252" s="18" t="s">
        <v>103</v>
      </c>
      <c r="F252" s="179">
        <v>336.84500000000003</v>
      </c>
      <c r="G252" s="33"/>
      <c r="H252" s="34"/>
    </row>
    <row r="253" spans="1:8" s="2" customFormat="1" ht="16.899999999999999" customHeight="1">
      <c r="A253" s="33"/>
      <c r="B253" s="34"/>
      <c r="C253" s="237" t="s">
        <v>410</v>
      </c>
      <c r="D253" s="238" t="s">
        <v>411</v>
      </c>
      <c r="E253" s="239" t="s">
        <v>103</v>
      </c>
      <c r="F253" s="240">
        <v>32.630000000000003</v>
      </c>
      <c r="G253" s="33"/>
      <c r="H253" s="34"/>
    </row>
    <row r="254" spans="1:8" s="2" customFormat="1" ht="16.899999999999999" customHeight="1">
      <c r="A254" s="33"/>
      <c r="B254" s="34"/>
      <c r="C254" s="241" t="s">
        <v>1</v>
      </c>
      <c r="D254" s="241" t="s">
        <v>624</v>
      </c>
      <c r="E254" s="18" t="s">
        <v>1</v>
      </c>
      <c r="F254" s="179">
        <v>26.53</v>
      </c>
      <c r="G254" s="33"/>
      <c r="H254" s="34"/>
    </row>
    <row r="255" spans="1:8" s="2" customFormat="1" ht="16.899999999999999" customHeight="1">
      <c r="A255" s="33"/>
      <c r="B255" s="34"/>
      <c r="C255" s="241" t="s">
        <v>1</v>
      </c>
      <c r="D255" s="241" t="s">
        <v>625</v>
      </c>
      <c r="E255" s="18" t="s">
        <v>1</v>
      </c>
      <c r="F255" s="179">
        <v>0</v>
      </c>
      <c r="G255" s="33"/>
      <c r="H255" s="34"/>
    </row>
    <row r="256" spans="1:8" s="2" customFormat="1" ht="16.899999999999999" customHeight="1">
      <c r="A256" s="33"/>
      <c r="B256" s="34"/>
      <c r="C256" s="241" t="s">
        <v>1</v>
      </c>
      <c r="D256" s="241" t="s">
        <v>626</v>
      </c>
      <c r="E256" s="18" t="s">
        <v>1</v>
      </c>
      <c r="F256" s="179">
        <v>0.9</v>
      </c>
      <c r="G256" s="33"/>
      <c r="H256" s="34"/>
    </row>
    <row r="257" spans="1:8" s="2" customFormat="1" ht="16.899999999999999" customHeight="1">
      <c r="A257" s="33"/>
      <c r="B257" s="34"/>
      <c r="C257" s="241" t="s">
        <v>1</v>
      </c>
      <c r="D257" s="241" t="s">
        <v>627</v>
      </c>
      <c r="E257" s="18" t="s">
        <v>1</v>
      </c>
      <c r="F257" s="179">
        <v>0.9</v>
      </c>
      <c r="G257" s="33"/>
      <c r="H257" s="34"/>
    </row>
    <row r="258" spans="1:8" s="2" customFormat="1" ht="16.899999999999999" customHeight="1">
      <c r="A258" s="33"/>
      <c r="B258" s="34"/>
      <c r="C258" s="241" t="s">
        <v>1</v>
      </c>
      <c r="D258" s="241" t="s">
        <v>628</v>
      </c>
      <c r="E258" s="18" t="s">
        <v>1</v>
      </c>
      <c r="F258" s="179">
        <v>3.4</v>
      </c>
      <c r="G258" s="33"/>
      <c r="H258" s="34"/>
    </row>
    <row r="259" spans="1:8" s="2" customFormat="1" ht="16.899999999999999" customHeight="1">
      <c r="A259" s="33"/>
      <c r="B259" s="34"/>
      <c r="C259" s="241" t="s">
        <v>1</v>
      </c>
      <c r="D259" s="241" t="s">
        <v>629</v>
      </c>
      <c r="E259" s="18" t="s">
        <v>1</v>
      </c>
      <c r="F259" s="179">
        <v>0.9</v>
      </c>
      <c r="G259" s="33"/>
      <c r="H259" s="34"/>
    </row>
    <row r="260" spans="1:8" s="2" customFormat="1" ht="16.899999999999999" customHeight="1">
      <c r="A260" s="33"/>
      <c r="B260" s="34"/>
      <c r="C260" s="241" t="s">
        <v>410</v>
      </c>
      <c r="D260" s="241" t="s">
        <v>174</v>
      </c>
      <c r="E260" s="18" t="s">
        <v>1</v>
      </c>
      <c r="F260" s="179">
        <v>32.630000000000003</v>
      </c>
      <c r="G260" s="33"/>
      <c r="H260" s="34"/>
    </row>
    <row r="261" spans="1:8" s="2" customFormat="1" ht="16.899999999999999" customHeight="1">
      <c r="A261" s="33"/>
      <c r="B261" s="34"/>
      <c r="C261" s="242" t="s">
        <v>1499</v>
      </c>
      <c r="D261" s="33"/>
      <c r="E261" s="33"/>
      <c r="F261" s="33"/>
      <c r="G261" s="33"/>
      <c r="H261" s="34"/>
    </row>
    <row r="262" spans="1:8" s="2" customFormat="1" ht="16.899999999999999" customHeight="1">
      <c r="A262" s="33"/>
      <c r="B262" s="34"/>
      <c r="C262" s="241" t="s">
        <v>621</v>
      </c>
      <c r="D262" s="241" t="s">
        <v>622</v>
      </c>
      <c r="E262" s="18" t="s">
        <v>103</v>
      </c>
      <c r="F262" s="179">
        <v>32.630000000000003</v>
      </c>
      <c r="G262" s="33"/>
      <c r="H262" s="34"/>
    </row>
    <row r="263" spans="1:8" s="2" customFormat="1" ht="16.899999999999999" customHeight="1">
      <c r="A263" s="33"/>
      <c r="B263" s="34"/>
      <c r="C263" s="241" t="s">
        <v>617</v>
      </c>
      <c r="D263" s="241" t="s">
        <v>618</v>
      </c>
      <c r="E263" s="18" t="s">
        <v>103</v>
      </c>
      <c r="F263" s="179">
        <v>32.630000000000003</v>
      </c>
      <c r="G263" s="33"/>
      <c r="H263" s="34"/>
    </row>
    <row r="264" spans="1:8" s="2" customFormat="1" ht="16.899999999999999" customHeight="1">
      <c r="A264" s="33"/>
      <c r="B264" s="34"/>
      <c r="C264" s="241" t="s">
        <v>631</v>
      </c>
      <c r="D264" s="241" t="s">
        <v>632</v>
      </c>
      <c r="E264" s="18" t="s">
        <v>103</v>
      </c>
      <c r="F264" s="179">
        <v>32.630000000000003</v>
      </c>
      <c r="G264" s="33"/>
      <c r="H264" s="34"/>
    </row>
    <row r="265" spans="1:8" s="2" customFormat="1" ht="16.899999999999999" customHeight="1">
      <c r="A265" s="33"/>
      <c r="B265" s="34"/>
      <c r="C265" s="241" t="s">
        <v>635</v>
      </c>
      <c r="D265" s="241" t="s">
        <v>636</v>
      </c>
      <c r="E265" s="18" t="s">
        <v>103</v>
      </c>
      <c r="F265" s="179">
        <v>32.630000000000003</v>
      </c>
      <c r="G265" s="33"/>
      <c r="H265" s="34"/>
    </row>
    <row r="266" spans="1:8" s="2" customFormat="1" ht="16.899999999999999" customHeight="1">
      <c r="A266" s="33"/>
      <c r="B266" s="34"/>
      <c r="C266" s="241" t="s">
        <v>639</v>
      </c>
      <c r="D266" s="241" t="s">
        <v>640</v>
      </c>
      <c r="E266" s="18" t="s">
        <v>103</v>
      </c>
      <c r="F266" s="179">
        <v>32.630000000000003</v>
      </c>
      <c r="G266" s="33"/>
      <c r="H266" s="34"/>
    </row>
    <row r="267" spans="1:8" s="2" customFormat="1" ht="16.899999999999999" customHeight="1">
      <c r="A267" s="33"/>
      <c r="B267" s="34"/>
      <c r="C267" s="237" t="s">
        <v>1561</v>
      </c>
      <c r="D267" s="238" t="s">
        <v>1562</v>
      </c>
      <c r="E267" s="239" t="s">
        <v>103</v>
      </c>
      <c r="F267" s="240">
        <v>40.9</v>
      </c>
      <c r="G267" s="33"/>
      <c r="H267" s="34"/>
    </row>
    <row r="268" spans="1:8" s="2" customFormat="1" ht="16.899999999999999" customHeight="1">
      <c r="A268" s="33"/>
      <c r="B268" s="34"/>
      <c r="C268" s="237" t="s">
        <v>1511</v>
      </c>
      <c r="D268" s="238" t="s">
        <v>1512</v>
      </c>
      <c r="E268" s="239" t="s">
        <v>103</v>
      </c>
      <c r="F268" s="240">
        <v>0.36</v>
      </c>
      <c r="G268" s="33"/>
      <c r="H268" s="34"/>
    </row>
    <row r="269" spans="1:8" s="2" customFormat="1" ht="16.899999999999999" customHeight="1">
      <c r="A269" s="33"/>
      <c r="B269" s="34"/>
      <c r="C269" s="237" t="s">
        <v>1515</v>
      </c>
      <c r="D269" s="238" t="s">
        <v>1516</v>
      </c>
      <c r="E269" s="239" t="s">
        <v>103</v>
      </c>
      <c r="F269" s="240">
        <v>0.82499999999999996</v>
      </c>
      <c r="G269" s="33"/>
      <c r="H269" s="34"/>
    </row>
    <row r="270" spans="1:8" s="2" customFormat="1" ht="16.899999999999999" customHeight="1">
      <c r="A270" s="33"/>
      <c r="B270" s="34"/>
      <c r="C270" s="237" t="s">
        <v>1519</v>
      </c>
      <c r="D270" s="238" t="s">
        <v>1520</v>
      </c>
      <c r="E270" s="239" t="s">
        <v>103</v>
      </c>
      <c r="F270" s="240">
        <v>30.2</v>
      </c>
      <c r="G270" s="33"/>
      <c r="H270" s="34"/>
    </row>
    <row r="271" spans="1:8" s="2" customFormat="1" ht="7.35" customHeight="1">
      <c r="A271" s="33"/>
      <c r="B271" s="48"/>
      <c r="C271" s="49"/>
      <c r="D271" s="49"/>
      <c r="E271" s="49"/>
      <c r="F271" s="49"/>
      <c r="G271" s="49"/>
      <c r="H271" s="34"/>
    </row>
    <row r="272" spans="1:8" s="2" customFormat="1" ht="11.25">
      <c r="A272" s="33"/>
      <c r="B272" s="33"/>
      <c r="C272" s="33"/>
      <c r="D272" s="33"/>
      <c r="E272" s="33"/>
      <c r="F272" s="33"/>
      <c r="G272" s="33"/>
      <c r="H272" s="33"/>
    </row>
  </sheetData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16</vt:i4>
      </vt:variant>
    </vt:vector>
  </HeadingPairs>
  <TitlesOfParts>
    <vt:vector size="24" baseType="lpstr">
      <vt:lpstr>Rekapitulácia stavby</vt:lpstr>
      <vt:lpstr>01 - Búracie práce</vt:lpstr>
      <vt:lpstr>02 - Navrhovaný stav</vt:lpstr>
      <vt:lpstr>03 - Zdravotechnika</vt:lpstr>
      <vt:lpstr>04 - Vykurovanie</vt:lpstr>
      <vt:lpstr>05 - Elektroinštalácia a ...</vt:lpstr>
      <vt:lpstr>06 - Výťah</vt:lpstr>
      <vt:lpstr>Zoznam figúr</vt:lpstr>
      <vt:lpstr>'01 - Búracie práce'!Názvy_tlače</vt:lpstr>
      <vt:lpstr>'02 - Navrhovaný stav'!Názvy_tlače</vt:lpstr>
      <vt:lpstr>'03 - Zdravotechnika'!Názvy_tlače</vt:lpstr>
      <vt:lpstr>'04 - Vykurovanie'!Názvy_tlače</vt:lpstr>
      <vt:lpstr>'05 - Elektroinštalácia a ...'!Názvy_tlače</vt:lpstr>
      <vt:lpstr>'06 - Výťah'!Názvy_tlače</vt:lpstr>
      <vt:lpstr>'Rekapitulácia stavby'!Názvy_tlače</vt:lpstr>
      <vt:lpstr>'Zoznam figúr'!Názvy_tlače</vt:lpstr>
      <vt:lpstr>'01 - Búracie práce'!Oblasť_tlače</vt:lpstr>
      <vt:lpstr>'02 - Navrhovaný stav'!Oblasť_tlače</vt:lpstr>
      <vt:lpstr>'03 - Zdravotechnika'!Oblasť_tlače</vt:lpstr>
      <vt:lpstr>'04 - Vykurovanie'!Oblasť_tlače</vt:lpstr>
      <vt:lpstr>'05 - Elektroinštalácia a ...'!Oblasť_tlače</vt:lpstr>
      <vt:lpstr>'06 - Výťah'!Oblasť_tlače</vt:lpstr>
      <vt:lpstr>'Rekapitulácia stavby'!Oblasť_tlače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Zarnovicky</dc:creator>
  <cp:lastModifiedBy>Skočiková Alena</cp:lastModifiedBy>
  <dcterms:created xsi:type="dcterms:W3CDTF">2020-01-14T13:53:41Z</dcterms:created>
  <dcterms:modified xsi:type="dcterms:W3CDTF">2020-10-07T10:55:50Z</dcterms:modified>
</cp:coreProperties>
</file>