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1301704a5b1f55d/Dokumenty/KRIVAK/ŽSK/súťaž Liptov a Orava/final upravená zmluva/"/>
    </mc:Choice>
  </mc:AlternateContent>
  <xr:revisionPtr revIDLastSave="0" documentId="8_{EB707FF7-0B1B-4494-B475-3ED2A7EC902B}" xr6:coauthVersionLast="47" xr6:coauthVersionMax="47" xr10:uidLastSave="{00000000-0000-0000-0000-000000000000}"/>
  <bookViews>
    <workbookView xWindow="-120" yWindow="-120" windowWidth="29040" windowHeight="15840" xr2:uid="{BA95053D-C452-0742-B8BE-5C40BC155FBF}"/>
  </bookViews>
  <sheets>
    <sheet name="Ostatné náklady 2N" sheetId="12" r:id="rId1"/>
  </sheets>
  <definedNames>
    <definedName name="fx">#REF!</definedName>
    <definedName name="graf">#REF!</definedName>
    <definedName name="th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" i="12" l="1"/>
  <c r="C4" i="12"/>
  <c r="C5" i="12" l="1"/>
  <c r="D4" i="12"/>
  <c r="B10" i="12"/>
  <c r="C7" i="12"/>
  <c r="C9" i="12" s="1"/>
  <c r="C10" i="12" l="1"/>
  <c r="C11" i="12"/>
  <c r="C8" i="12"/>
  <c r="D7" i="12"/>
  <c r="D8" i="12" s="1"/>
  <c r="E4" i="12"/>
  <c r="D5" i="12"/>
  <c r="D10" i="12" s="1"/>
  <c r="D11" i="12" l="1"/>
  <c r="E5" i="12" s="1"/>
  <c r="E10" i="12" s="1"/>
  <c r="E7" i="12"/>
  <c r="E8" i="12" s="1"/>
  <c r="F4" i="12"/>
  <c r="D9" i="12"/>
  <c r="E9" i="12" l="1"/>
  <c r="F7" i="12"/>
  <c r="F8" i="12" s="1"/>
  <c r="G4" i="12"/>
  <c r="E11" i="12"/>
  <c r="F5" i="12" s="1"/>
  <c r="F10" i="12" s="1"/>
  <c r="F9" i="12" l="1"/>
  <c r="F11" i="12"/>
  <c r="G5" i="12" s="1"/>
  <c r="G10" i="12" s="1"/>
  <c r="G7" i="12"/>
  <c r="G9" i="12" s="1"/>
  <c r="H4" i="12"/>
  <c r="I4" i="12" l="1"/>
  <c r="H7" i="12"/>
  <c r="H8" i="12" s="1"/>
  <c r="G11" i="12"/>
  <c r="H5" i="12" s="1"/>
  <c r="H10" i="12" s="1"/>
  <c r="G8" i="12"/>
  <c r="H11" i="12" l="1"/>
  <c r="I5" i="12" s="1"/>
  <c r="I10" i="12" s="1"/>
  <c r="J4" i="12"/>
  <c r="I7" i="12"/>
  <c r="I8" i="12" s="1"/>
  <c r="H9" i="12"/>
  <c r="I11" i="12" l="1"/>
  <c r="J5" i="12" s="1"/>
  <c r="J10" i="12" s="1"/>
  <c r="K4" i="12"/>
  <c r="J7" i="12"/>
  <c r="J8" i="12" s="1"/>
  <c r="I9" i="12"/>
  <c r="J11" i="12" l="1"/>
  <c r="K5" i="12" s="1"/>
  <c r="K10" i="12" s="1"/>
  <c r="J9" i="12"/>
  <c r="L4" i="12"/>
  <c r="K7" i="12"/>
  <c r="K8" i="12" s="1"/>
  <c r="K11" i="12" l="1"/>
  <c r="L5" i="12" s="1"/>
  <c r="L10" i="12" s="1"/>
  <c r="K9" i="12"/>
  <c r="L7" i="12"/>
  <c r="L9" i="12" s="1"/>
  <c r="M4" i="12"/>
  <c r="L11" i="12" l="1"/>
  <c r="M10" i="12"/>
  <c r="L8" i="12"/>
  <c r="M7" i="12"/>
</calcChain>
</file>

<file path=xl/sharedStrings.xml><?xml version="1.0" encoding="utf-8"?>
<sst xmlns="http://schemas.openxmlformats.org/spreadsheetml/2006/main" count="10" uniqueCount="10">
  <si>
    <t>SPOLU</t>
  </si>
  <si>
    <t>Reálne uznané ostatné náklady do MAX výšky</t>
  </si>
  <si>
    <t>Rok</t>
  </si>
  <si>
    <t>Ostané náklady prevyšujúce MAX</t>
  </si>
  <si>
    <t>Rezervný účet</t>
  </si>
  <si>
    <t>Skutočné opravnené náklady podľa výkazu</t>
  </si>
  <si>
    <t>Cena služby pre zuctovanie prispevku</t>
  </si>
  <si>
    <t>Priemerná východzia ponukova cena</t>
  </si>
  <si>
    <t>Priemerná valoriz. MAX OBJ cena bez SN</t>
  </si>
  <si>
    <t>MAX OBJ + 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</si>
</sst>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.5"/>
      <color theme="1"/>
      <name val="Aaux Next Regular"/>
    </font>
    <font>
      <sz val="9.5"/>
      <color theme="1"/>
      <name val="Aaux Next Regula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1" fontId="7" fillId="0" borderId="1" xfId="0" applyNumberFormat="1" applyFont="1" applyBorder="1"/>
    <xf numFmtId="0" fontId="6" fillId="0" borderId="1" xfId="2" applyFont="1" applyFill="1" applyBorder="1"/>
    <xf numFmtId="1" fontId="6" fillId="0" borderId="1" xfId="2" applyNumberFormat="1" applyFont="1" applyBorder="1"/>
    <xf numFmtId="0" fontId="7" fillId="0" borderId="1" xfId="0" applyFont="1" applyBorder="1"/>
    <xf numFmtId="0" fontId="7" fillId="0" borderId="1" xfId="2" applyFont="1" applyBorder="1"/>
    <xf numFmtId="3" fontId="3" fillId="0" borderId="1" xfId="2" applyNumberFormat="1" applyFont="1" applyBorder="1"/>
    <xf numFmtId="3" fontId="4" fillId="0" borderId="1" xfId="2" applyNumberFormat="1" applyFont="1" applyBorder="1"/>
    <xf numFmtId="0" fontId="5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0" fontId="5" fillId="0" borderId="0" xfId="0" applyFont="1" applyFill="1"/>
    <xf numFmtId="164" fontId="0" fillId="0" borderId="1" xfId="1" applyNumberFormat="1" applyFont="1" applyFill="1" applyBorder="1"/>
    <xf numFmtId="164" fontId="5" fillId="0" borderId="1" xfId="1" applyNumberFormat="1" applyFont="1" applyBorder="1" applyAlignment="1">
      <alignment horizontal="center"/>
    </xf>
    <xf numFmtId="1" fontId="0" fillId="0" borderId="0" xfId="0" applyNumberFormat="1"/>
    <xf numFmtId="164" fontId="0" fillId="0" borderId="0" xfId="0" applyNumberFormat="1"/>
    <xf numFmtId="1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right"/>
    </xf>
    <xf numFmtId="0" fontId="0" fillId="0" borderId="1" xfId="0" applyFill="1" applyBorder="1"/>
  </cellXfs>
  <cellStyles count="3">
    <cellStyle name="Čiarka" xfId="1" builtinId="3"/>
    <cellStyle name="Normal 2 2" xfId="2" xr:uid="{5C4FE82A-66C5-FB4B-AE58-843C23CA4A46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Ostatné náklady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4.5246165732414974E-2"/>
          <c:y val="9.3241284980222536E-2"/>
          <c:w val="0.94202030914192936"/>
          <c:h val="0.816178042511525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'Ostatné náklady 2N'!$A$4</c:f>
              <c:strCache>
                <c:ptCount val="1"/>
                <c:pt idx="0">
                  <c:v>Priemerná valoriz. MAX OBJ cena bez SN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yVal>
            <c:numRef>
              <c:f>'Ostatné náklady 2N'!$C$4:$L$4</c:f>
              <c:numCache>
                <c:formatCode>0</c:formatCode>
                <c:ptCount val="10"/>
                <c:pt idx="0">
                  <c:v>1050</c:v>
                </c:pt>
                <c:pt idx="1">
                  <c:v>1102.5</c:v>
                </c:pt>
                <c:pt idx="2">
                  <c:v>1157.625</c:v>
                </c:pt>
                <c:pt idx="3">
                  <c:v>1215.5062500000001</c:v>
                </c:pt>
                <c:pt idx="4">
                  <c:v>1276.2815625000003</c:v>
                </c:pt>
                <c:pt idx="5">
                  <c:v>1340.0956406250004</c:v>
                </c:pt>
                <c:pt idx="6">
                  <c:v>1407.1004226562504</c:v>
                </c:pt>
                <c:pt idx="7">
                  <c:v>1477.4554437890631</c:v>
                </c:pt>
                <c:pt idx="8">
                  <c:v>1551.3282159785163</c:v>
                </c:pt>
                <c:pt idx="9">
                  <c:v>1628.8946267774422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08-8044-A8BB-20A84BE0339E}"/>
            </c:ext>
          </c:extLst>
        </c:ser>
        <c:ser>
          <c:idx val="1"/>
          <c:order val="1"/>
          <c:tx>
            <c:strRef>
              <c:f>'Ostatné náklady 2N'!$A$6</c:f>
              <c:strCache>
                <c:ptCount val="1"/>
                <c:pt idx="0">
                  <c:v>Skutočné opravnené náklady podľa výkazu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Pt>
            <c:idx val="6"/>
            <c:marker>
              <c:symbol val="square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7308-8044-A8BB-20A84BE0339E}"/>
              </c:ext>
            </c:extLst>
          </c:dPt>
          <c:yVal>
            <c:numRef>
              <c:f>'Ostatné náklady 2N'!$C$6:$L$6</c:f>
              <c:numCache>
                <c:formatCode>0</c:formatCode>
                <c:ptCount val="10"/>
                <c:pt idx="0">
                  <c:v>970</c:v>
                </c:pt>
                <c:pt idx="1">
                  <c:v>1130</c:v>
                </c:pt>
                <c:pt idx="2">
                  <c:v>1260</c:v>
                </c:pt>
                <c:pt idx="3">
                  <c:v>1210</c:v>
                </c:pt>
                <c:pt idx="4">
                  <c:v>1210</c:v>
                </c:pt>
                <c:pt idx="5">
                  <c:v>1240</c:v>
                </c:pt>
                <c:pt idx="6">
                  <c:v>1320</c:v>
                </c:pt>
                <c:pt idx="7">
                  <c:v>1400</c:v>
                </c:pt>
                <c:pt idx="8">
                  <c:v>1590</c:v>
                </c:pt>
                <c:pt idx="9">
                  <c:v>1645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08-8044-A8BB-20A84BE0339E}"/>
            </c:ext>
          </c:extLst>
        </c:ser>
        <c:ser>
          <c:idx val="3"/>
          <c:order val="2"/>
          <c:tx>
            <c:strRef>
              <c:f>'Ostatné náklady 2N'!$A$5</c:f>
              <c:strCache>
                <c:ptCount val="1"/>
                <c:pt idx="0">
                  <c:v>MAX OBJ + REZ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yVal>
            <c:numRef>
              <c:f>'Ostatné náklady 2N'!$C$5:$L$5</c:f>
              <c:numCache>
                <c:formatCode>0</c:formatCode>
                <c:ptCount val="10"/>
                <c:pt idx="0">
                  <c:v>1050</c:v>
                </c:pt>
                <c:pt idx="1">
                  <c:v>1182.5</c:v>
                </c:pt>
                <c:pt idx="2">
                  <c:v>1210.125</c:v>
                </c:pt>
                <c:pt idx="3">
                  <c:v>1165.6312500000001</c:v>
                </c:pt>
                <c:pt idx="4">
                  <c:v>1231.9128125000004</c:v>
                </c:pt>
                <c:pt idx="5">
                  <c:v>1362.0084531250009</c:v>
                </c:pt>
                <c:pt idx="6">
                  <c:v>1529.1088757812513</c:v>
                </c:pt>
                <c:pt idx="7">
                  <c:v>1686.5643195703144</c:v>
                </c:pt>
                <c:pt idx="8">
                  <c:v>1837.8925355488307</c:v>
                </c:pt>
                <c:pt idx="9">
                  <c:v>1876.7871623262729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308-8044-A8BB-20A84BE03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120767"/>
        <c:axId val="1167935183"/>
      </c:scatterChart>
      <c:valAx>
        <c:axId val="1167120767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rok</a:t>
                </a:r>
                <a:r>
                  <a:rPr lang="sk-SK" baseline="0"/>
                  <a:t> plnenia zmluvy</a:t>
                </a:r>
                <a:endParaRPr lang="sk-SK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67935183"/>
        <c:crosses val="autoZero"/>
        <c:crossBetween val="midCat"/>
        <c:majorUnit val="1"/>
      </c:valAx>
      <c:valAx>
        <c:axId val="1167935183"/>
        <c:scaling>
          <c:orientation val="minMax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náklady v €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67120767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8761005349014923E-2"/>
          <c:y val="0.10453051643192489"/>
          <c:w val="0.72599637861722977"/>
          <c:h val="4.52486044878193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sk-SK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599722</xdr:colOff>
      <xdr:row>12</xdr:row>
      <xdr:rowOff>60934</xdr:rowOff>
    </xdr:from>
    <xdr:to>
      <xdr:col>12</xdr:col>
      <xdr:colOff>599337</xdr:colOff>
      <xdr:row>36</xdr:row>
      <xdr:rowOff>174977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AD30BE-F845-D645-88A1-BADB09D1EB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184E8-F4B8-9545-83C0-3B076029BD44}">
  <sheetPr>
    <pageSetUpPr fitToPage="1"/>
  </sheetPr>
  <dimension ref="A1:O12"/>
  <sheetViews>
    <sheetView tabSelected="1" zoomScale="99" zoomScaleNormal="100" workbookViewId="0">
      <selection activeCell="E5" sqref="E5"/>
    </sheetView>
  </sheetViews>
  <sheetFormatPr defaultColWidth="11" defaultRowHeight="15.75"/>
  <cols>
    <col min="1" max="1" width="40.625" customWidth="1"/>
    <col min="2" max="2" width="11.5" bestFit="1" customWidth="1"/>
  </cols>
  <sheetData>
    <row r="1" spans="1:15">
      <c r="A1" s="8" t="s">
        <v>2</v>
      </c>
      <c r="B1" s="9">
        <v>0</v>
      </c>
      <c r="C1" s="10">
        <v>1</v>
      </c>
      <c r="D1" s="10">
        <v>2</v>
      </c>
      <c r="E1" s="10">
        <v>3</v>
      </c>
      <c r="F1" s="10">
        <v>4</v>
      </c>
      <c r="G1" s="10">
        <v>5</v>
      </c>
      <c r="H1" s="10">
        <v>6</v>
      </c>
      <c r="I1" s="10">
        <v>7</v>
      </c>
      <c r="J1" s="10">
        <v>8</v>
      </c>
      <c r="K1" s="10">
        <v>9</v>
      </c>
      <c r="L1" s="10">
        <v>10</v>
      </c>
      <c r="M1" s="11" t="s">
        <v>0</v>
      </c>
    </row>
    <row r="2" spans="1:15">
      <c r="A2" s="8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</row>
    <row r="3" spans="1:15">
      <c r="A3" s="8" t="s">
        <v>7</v>
      </c>
      <c r="B3" s="15">
        <v>1000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</row>
    <row r="4" spans="1:15">
      <c r="A4" s="4" t="s">
        <v>8</v>
      </c>
      <c r="B4">
        <v>1.05</v>
      </c>
      <c r="C4" s="1">
        <f>$B$3*B4</f>
        <v>1050</v>
      </c>
      <c r="D4" s="1">
        <f>C4*$B$4</f>
        <v>1102.5</v>
      </c>
      <c r="E4" s="1">
        <f t="shared" ref="E4:L4" si="0">D4*$B$4</f>
        <v>1157.625</v>
      </c>
      <c r="F4" s="1">
        <f t="shared" si="0"/>
        <v>1215.5062500000001</v>
      </c>
      <c r="G4" s="1">
        <f t="shared" si="0"/>
        <v>1276.2815625000003</v>
      </c>
      <c r="H4" s="1">
        <f t="shared" si="0"/>
        <v>1340.0956406250004</v>
      </c>
      <c r="I4" s="1">
        <f t="shared" si="0"/>
        <v>1407.1004226562504</v>
      </c>
      <c r="J4" s="1">
        <f t="shared" si="0"/>
        <v>1477.4554437890631</v>
      </c>
      <c r="K4" s="1">
        <f t="shared" si="0"/>
        <v>1551.3282159785163</v>
      </c>
      <c r="L4" s="1">
        <f t="shared" si="0"/>
        <v>1628.8946267774422</v>
      </c>
      <c r="M4" s="12">
        <f>SUM(C4:L4)</f>
        <v>13206.787162326274</v>
      </c>
    </row>
    <row r="5" spans="1:15">
      <c r="A5" s="2" t="s">
        <v>9</v>
      </c>
      <c r="B5" s="20"/>
      <c r="C5" s="1">
        <f t="shared" ref="C5:L5" si="1">C4+B11</f>
        <v>1050</v>
      </c>
      <c r="D5" s="1">
        <f t="shared" si="1"/>
        <v>1182.5</v>
      </c>
      <c r="E5" s="1">
        <f t="shared" si="1"/>
        <v>1210.125</v>
      </c>
      <c r="F5" s="1">
        <f t="shared" si="1"/>
        <v>1165.6312500000001</v>
      </c>
      <c r="G5" s="1">
        <f t="shared" si="1"/>
        <v>1231.9128125000004</v>
      </c>
      <c r="H5" s="1">
        <f t="shared" si="1"/>
        <v>1362.0084531250009</v>
      </c>
      <c r="I5" s="1">
        <f t="shared" si="1"/>
        <v>1529.1088757812513</v>
      </c>
      <c r="J5" s="1">
        <f t="shared" si="1"/>
        <v>1686.5643195703144</v>
      </c>
      <c r="K5" s="1">
        <f t="shared" si="1"/>
        <v>1837.8925355488307</v>
      </c>
      <c r="L5" s="1">
        <f t="shared" si="1"/>
        <v>1876.7871623262729</v>
      </c>
      <c r="M5" s="14"/>
    </row>
    <row r="6" spans="1:15">
      <c r="A6" s="2" t="s">
        <v>5</v>
      </c>
      <c r="B6" s="2"/>
      <c r="C6" s="3">
        <v>970</v>
      </c>
      <c r="D6" s="3">
        <v>1130</v>
      </c>
      <c r="E6" s="3">
        <v>1260</v>
      </c>
      <c r="F6" s="3">
        <v>1210</v>
      </c>
      <c r="G6" s="3">
        <v>1210</v>
      </c>
      <c r="H6" s="3">
        <v>1240</v>
      </c>
      <c r="I6" s="3">
        <v>1320</v>
      </c>
      <c r="J6" s="3">
        <v>1400</v>
      </c>
      <c r="K6" s="3">
        <v>1590</v>
      </c>
      <c r="L6" s="3">
        <v>1645</v>
      </c>
      <c r="M6" s="12">
        <f>SUM(C6:L6)</f>
        <v>12975</v>
      </c>
    </row>
    <row r="7" spans="1:15" hidden="1">
      <c r="A7" s="5" t="s">
        <v>1</v>
      </c>
      <c r="B7" s="5"/>
      <c r="C7" s="7">
        <f t="shared" ref="C7:L7" si="2">IF(C6&lt;C4,C6,C4)</f>
        <v>970</v>
      </c>
      <c r="D7" s="7">
        <f t="shared" si="2"/>
        <v>1102.5</v>
      </c>
      <c r="E7" s="7">
        <f t="shared" si="2"/>
        <v>1157.625</v>
      </c>
      <c r="F7" s="7">
        <f t="shared" si="2"/>
        <v>1210</v>
      </c>
      <c r="G7" s="7">
        <f t="shared" si="2"/>
        <v>1210</v>
      </c>
      <c r="H7" s="7">
        <f t="shared" si="2"/>
        <v>1240</v>
      </c>
      <c r="I7" s="7">
        <f t="shared" si="2"/>
        <v>1320</v>
      </c>
      <c r="J7" s="7">
        <f t="shared" si="2"/>
        <v>1400</v>
      </c>
      <c r="K7" s="7">
        <f t="shared" si="2"/>
        <v>1551.3282159785163</v>
      </c>
      <c r="L7" s="7">
        <f t="shared" si="2"/>
        <v>1628.8946267774422</v>
      </c>
      <c r="M7" s="12">
        <f>SUM(C7:L7)</f>
        <v>12790.347842755958</v>
      </c>
    </row>
    <row r="8" spans="1:15" hidden="1">
      <c r="A8" s="5" t="s">
        <v>3</v>
      </c>
      <c r="B8" s="5"/>
      <c r="C8" s="7">
        <f>C6-C7</f>
        <v>0</v>
      </c>
      <c r="D8" s="7">
        <f t="shared" ref="D8:L8" si="3">D6-D7</f>
        <v>27.5</v>
      </c>
      <c r="E8" s="7">
        <f t="shared" si="3"/>
        <v>102.375</v>
      </c>
      <c r="F8" s="7">
        <f t="shared" si="3"/>
        <v>0</v>
      </c>
      <c r="G8" s="7">
        <f t="shared" si="3"/>
        <v>0</v>
      </c>
      <c r="H8" s="7">
        <f t="shared" si="3"/>
        <v>0</v>
      </c>
      <c r="I8" s="7">
        <f t="shared" si="3"/>
        <v>0</v>
      </c>
      <c r="J8" s="7">
        <f t="shared" si="3"/>
        <v>0</v>
      </c>
      <c r="K8" s="7">
        <f t="shared" si="3"/>
        <v>38.671784021483745</v>
      </c>
      <c r="L8" s="7">
        <f t="shared" si="3"/>
        <v>16.105373222557773</v>
      </c>
      <c r="M8" s="12"/>
    </row>
    <row r="9" spans="1:15" hidden="1">
      <c r="A9" s="5"/>
      <c r="B9" s="5"/>
      <c r="C9" s="7">
        <f t="shared" ref="C9:L9" si="4">C4-C7</f>
        <v>80</v>
      </c>
      <c r="D9" s="7">
        <f t="shared" si="4"/>
        <v>0</v>
      </c>
      <c r="E9" s="7">
        <f t="shared" si="4"/>
        <v>0</v>
      </c>
      <c r="F9" s="7">
        <f t="shared" si="4"/>
        <v>5.5062500000001364</v>
      </c>
      <c r="G9" s="7">
        <f t="shared" si="4"/>
        <v>66.281562500000291</v>
      </c>
      <c r="H9" s="7">
        <f t="shared" si="4"/>
        <v>100.09564062500044</v>
      </c>
      <c r="I9" s="7">
        <f t="shared" si="4"/>
        <v>87.10042265625043</v>
      </c>
      <c r="J9" s="7">
        <f t="shared" si="4"/>
        <v>77.455443789063111</v>
      </c>
      <c r="K9" s="7">
        <f t="shared" si="4"/>
        <v>0</v>
      </c>
      <c r="L9" s="7">
        <f t="shared" si="4"/>
        <v>0</v>
      </c>
      <c r="M9" s="12"/>
    </row>
    <row r="10" spans="1:15" s="13" customFormat="1">
      <c r="A10" s="2" t="s">
        <v>6</v>
      </c>
      <c r="B10" s="6">
        <f>C4</f>
        <v>1050</v>
      </c>
      <c r="C10" s="6">
        <f t="shared" ref="C10:L10" si="5" xml:space="preserve"> IF(C6&lt;C5,C6,C5)-MIN(0,B11)</f>
        <v>970</v>
      </c>
      <c r="D10" s="6">
        <f t="shared" si="5"/>
        <v>1130</v>
      </c>
      <c r="E10" s="6">
        <f t="shared" si="5"/>
        <v>1210.125</v>
      </c>
      <c r="F10" s="6">
        <f t="shared" si="5"/>
        <v>1215.5062500000001</v>
      </c>
      <c r="G10" s="6">
        <f t="shared" si="5"/>
        <v>1254.3687499999999</v>
      </c>
      <c r="H10" s="6">
        <f t="shared" si="5"/>
        <v>1240</v>
      </c>
      <c r="I10" s="6">
        <f t="shared" si="5"/>
        <v>1320</v>
      </c>
      <c r="J10" s="6">
        <f t="shared" si="5"/>
        <v>1400</v>
      </c>
      <c r="K10" s="6">
        <f t="shared" si="5"/>
        <v>1590</v>
      </c>
      <c r="L10" s="6">
        <f t="shared" si="5"/>
        <v>1645</v>
      </c>
      <c r="M10" s="12">
        <f>SUM(C10:L10)</f>
        <v>12975</v>
      </c>
    </row>
    <row r="11" spans="1:15">
      <c r="A11" s="2" t="s">
        <v>4</v>
      </c>
      <c r="B11" s="2">
        <v>0</v>
      </c>
      <c r="C11" s="19">
        <f t="shared" ref="C11:L11" si="6">C5-C6</f>
        <v>80</v>
      </c>
      <c r="D11" s="19">
        <f t="shared" si="6"/>
        <v>52.5</v>
      </c>
      <c r="E11" s="19">
        <f t="shared" si="6"/>
        <v>-49.875</v>
      </c>
      <c r="F11" s="19">
        <f t="shared" si="6"/>
        <v>-44.368749999999864</v>
      </c>
      <c r="G11" s="19">
        <f t="shared" si="6"/>
        <v>21.912812500000427</v>
      </c>
      <c r="H11" s="19">
        <f t="shared" si="6"/>
        <v>122.00845312500087</v>
      </c>
      <c r="I11" s="19">
        <f t="shared" si="6"/>
        <v>209.1088757812513</v>
      </c>
      <c r="J11" s="19">
        <f t="shared" si="6"/>
        <v>286.56431957031441</v>
      </c>
      <c r="K11" s="19">
        <f t="shared" si="6"/>
        <v>247.89253554883066</v>
      </c>
      <c r="L11" s="19">
        <f t="shared" si="6"/>
        <v>231.78716232627289</v>
      </c>
      <c r="M11" s="18"/>
      <c r="O11" s="17"/>
    </row>
    <row r="12" spans="1:15">
      <c r="O12" s="16"/>
    </row>
  </sheetData>
  <pageMargins left="0.70866141732283472" right="0.70866141732283472" top="0.74803149606299213" bottom="0.74803149606299213" header="0.31496062992125984" footer="0.31496062992125984"/>
  <pageSetup paperSize="9" scale="65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Ostatné náklady 2N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Mikulcik</dc:creator>
  <cp:lastModifiedBy>Martina Pašková</cp:lastModifiedBy>
  <cp:lastPrinted>2021-12-10T16:15:51Z</cp:lastPrinted>
  <dcterms:created xsi:type="dcterms:W3CDTF">2021-12-07T19:14:09Z</dcterms:created>
  <dcterms:modified xsi:type="dcterms:W3CDTF">2022-02-22T18:57:10Z</dcterms:modified>
</cp:coreProperties>
</file>